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_rels/sheet3.xml.rels" ContentType="application/vnd.openxmlformats-package.relationships+xml"/>
  <Override PartName="/xl/worksheets/_rels/sheet2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Start Here" sheetId="1" state="visible" r:id="rId3"/>
    <sheet name="Day-of Checklist" sheetId="2" state="visible" r:id="rId4"/>
    <sheet name="Pack List" sheetId="3" state="visible" r:id="rId5"/>
    <sheet name="Who's Doing What" sheetId="4" state="visible" r:id="rId6"/>
    <sheet name="Vendors &amp; Payments" sheetId="5" state="visible" r:id="rId7"/>
    <sheet name="Emergency Contacts" sheetId="6" state="visible" r:id="rId8"/>
  </sheets>
  <definedNames>
    <definedName function="false" hidden="false" localSheetId="1" name="_xlnm.Print_Titles" vbProcedure="false">'Day-of Checklist'!$5:$5</definedName>
    <definedName function="false" hidden="true" localSheetId="1" name="_xlnm._FilterDatabase" vbProcedure="false">'Day-of Checklist'!$A$5:$I$66</definedName>
    <definedName function="false" hidden="true" localSheetId="2" name="_xlnm._FilterDatabase" vbProcedure="false">'Pack List'!$A$4:$F$65</definedName>
  </definedName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<sst xmlns="http://schemas.openxmlformats.org/spreadsheetml/2006/main" count="735" uniqueCount="327">
  <si>
    <t xml:space="preserve">Wedding Day Checklist</t>
  </si>
  <si>
    <t xml:space="preserve">Your hour-by-hour guide from the night before to the morning after, with a pack list, helper roles and vendor payments in one file.</t>
  </si>
  <si>
    <t xml:space="preserve">Wedding date (type yours)</t>
  </si>
  <si>
    <t xml:space="preserve">Ceremony start time</t>
  </si>
  <si>
    <t xml:space="preserve">Days to go</t>
  </si>
  <si>
    <t xml:space="preserve">Checklist ready</t>
  </si>
  <si>
    <t xml:space="preserve">Tasks done</t>
  </si>
  <si>
    <t xml:space="preserve">Items packed</t>
  </si>
  <si>
    <t xml:space="preserve">Roles confirmed</t>
  </si>
  <si>
    <t xml:space="preserve">Vendors confirmed</t>
  </si>
  <si>
    <t xml:space="preserve">Balances due day-of</t>
  </si>
  <si>
    <t xml:space="preserve">Tips planned</t>
  </si>
  <si>
    <t xml:space="preserve">Vendor meals needed</t>
  </si>
  <si>
    <t xml:space="preserve">High-priority tasks open</t>
  </si>
  <si>
    <t xml:space="preserve">Tip: print the first two tabs.</t>
  </si>
  <si>
    <t xml:space="preserve">WHAT'S NEXT (the next 8 tasks you haven't ticked off)</t>
  </si>
  <si>
    <t xml:space="preserve">Time</t>
  </si>
  <si>
    <t xml:space="preserve">Day</t>
  </si>
  <si>
    <t xml:space="preserve">Task</t>
  </si>
  <si>
    <t xml:space="preserve">Who</t>
  </si>
  <si>
    <t xml:space="preserve">Where</t>
  </si>
  <si>
    <t xml:space="preserve">PROGRESS BY PHASE</t>
  </si>
  <si>
    <t xml:space="preserve">Phase</t>
  </si>
  <si>
    <t xml:space="preserve">Done</t>
  </si>
  <si>
    <t xml:space="preserve">Total</t>
  </si>
  <si>
    <t xml:space="preserve">% complete</t>
  </si>
  <si>
    <t xml:space="preserve">The Night Before</t>
  </si>
  <si>
    <t xml:space="preserve">Morning</t>
  </si>
  <si>
    <t xml:space="preserve">Getting Ready</t>
  </si>
  <si>
    <t xml:space="preserve">Before the Ceremony</t>
  </si>
  <si>
    <t xml:space="preserve">Ceremony</t>
  </si>
  <si>
    <t xml:space="preserve">Cocktail Hour</t>
  </si>
  <si>
    <t xml:space="preserve">Reception</t>
  </si>
  <si>
    <t xml:space="preserve">Send-Off &amp; Wrap-Up</t>
  </si>
  <si>
    <t xml:space="preserve">The Morning After</t>
  </si>
  <si>
    <t xml:space="preserve">HOW TO USE THIS CHECKLIST</t>
  </si>
  <si>
    <t xml:space="preserve">1.  Enter your wedding date and ceremony start time in the yellow cards. Every task gets a clock time. The sample date is only an example.</t>
  </si>
  <si>
    <t xml:space="preserve">2.  Open the Day-of Checklist. Adjust the minutes in column D to fit your schedule, set who's handling each task, then tick things off with ☐ / ☑.</t>
  </si>
  <si>
    <t xml:space="preserve">3.  Use the Pack List the week before. Choose who packs each item and where it goes, so nothing gets left behind.</t>
  </si>
  <si>
    <t xml:space="preserve">4.  Fill in Who's Doing What and confirm each person, then send them the timeline. Add vendor arrival times, balances and tips on Vendors &amp; Payments.</t>
  </si>
  <si>
    <t xml:space="preserve">5.  Fill in Emergency Contacts, including your weather backup deadline. Print the Day-of Checklist, the Pack List and the contact page.</t>
  </si>
  <si>
    <t xml:space="preserve">6.  On the wedding day, open the file or your printout. Tasks that run late turn red, and the next task you haven't ticked is highlighted in orange.</t>
  </si>
  <si>
    <t xml:space="preserve">Created by Butterfly Soiree  |  butterflysoiree.com  |  Full-service, luxury, day-of and destination wedding planning in San Diego, California</t>
  </si>
  <si>
    <t xml:space="preserve">Wedding date:</t>
  </si>
  <si>
    <t xml:space="preserve">Times calculate from your ceremony start. Edit the minutes in column D to shift any task. On the wedding day, tasks that are past due turn red.</t>
  </si>
  <si>
    <t xml:space="preserve">Min. from ceremony</t>
  </si>
  <si>
    <t xml:space="preserve">Who's handling it</t>
  </si>
  <si>
    <t xml:space="preserve">Priority</t>
  </si>
  <si>
    <t xml:space="preserve">Tips &amp; notes</t>
  </si>
  <si>
    <t xml:space="preserve">THE NIGHT BEFORE   |   Rehearsal and rest</t>
  </si>
  <si>
    <t xml:space="preserve">☐</t>
  </si>
  <si>
    <t xml:space="preserve">Attend the ceremony rehearsal and walk through the processional</t>
  </si>
  <si>
    <t xml:space="preserve">Both</t>
  </si>
  <si>
    <t xml:space="preserve">Ceremony site</t>
  </si>
  <si>
    <t xml:space="preserve">High</t>
  </si>
  <si>
    <t xml:space="preserve">Confirm where everyone stands and who cues the music.</t>
  </si>
  <si>
    <t xml:space="preserve">Drop off decor, signage and personal items with the venue or your coordinator</t>
  </si>
  <si>
    <t xml:space="preserve">Planner / Coordinator</t>
  </si>
  <si>
    <t xml:space="preserve">Venue</t>
  </si>
  <si>
    <t xml:space="preserve">Label every box. Hand off to a coordinator, not a guest.</t>
  </si>
  <si>
    <t xml:space="preserve">Enjoy the rehearsal dinner; share toasts and any wedding party gifts</t>
  </si>
  <si>
    <t xml:space="preserve">Rehearsal dinner</t>
  </si>
  <si>
    <t xml:space="preserve">Medium</t>
  </si>
  <si>
    <t xml:space="preserve">Lay out attire, rings, shoes, jewelry and accessories</t>
  </si>
  <si>
    <t xml:space="preserve">Hotel / home</t>
  </si>
  <si>
    <t xml:space="preserve">Steam or press everything tonight.</t>
  </si>
  <si>
    <t xml:space="preserve">Give vendor payment and tip envelopes to the person handling them</t>
  </si>
  <si>
    <t xml:space="preserve">Check the Vendors &amp; Payments tab first.</t>
  </si>
  <si>
    <t xml:space="preserve">Charge phones, camera batteries and power banks; set two alarms</t>
  </si>
  <si>
    <t xml:space="preserve">Drink water, eat something, and get as much sleep as you can</t>
  </si>
  <si>
    <t xml:space="preserve">MORNING   |   Slow start, steady day</t>
  </si>
  <si>
    <t xml:space="preserve">Wake up, hydrate and eat a real breakfast</t>
  </si>
  <si>
    <t xml:space="preserve">Protein and water. Skip the extra coffee.</t>
  </si>
  <si>
    <t xml:space="preserve">Check the forecast; confirm backup-plan decision time with your coordinator</t>
  </si>
  <si>
    <t xml:space="preserve">Anywhere</t>
  </si>
  <si>
    <t xml:space="preserve">See the Emergency Contacts tab for your decision deadline.</t>
  </si>
  <si>
    <t xml:space="preserve">Share the final timeline and contact sheet with the wedding party and family</t>
  </si>
  <si>
    <t xml:space="preserve">Wedding Party</t>
  </si>
  <si>
    <t xml:space="preserve">Florals, rentals, lighting and decor begin arriving at the venue</t>
  </si>
  <si>
    <t xml:space="preserve">Check the arrival times on the Vendors &amp; Payments tab.</t>
  </si>
  <si>
    <t xml:space="preserve">Pick up bouquets and boutonnieres if not being delivered</t>
  </si>
  <si>
    <t xml:space="preserve">Florist / Venue</t>
  </si>
  <si>
    <t xml:space="preserve">GETTING READY   |   Hair, makeup, photos</t>
  </si>
  <si>
    <t xml:space="preserve">Hair and makeup begin (first person in the chair)</t>
  </si>
  <si>
    <t xml:space="preserve">Hair &amp; makeup team</t>
  </si>
  <si>
    <t xml:space="preserve">Getting-ready suite</t>
  </si>
  <si>
    <t xml:space="preserve">Eat a light lunch or snack and keep water nearby</t>
  </si>
  <si>
    <t xml:space="preserve">Photographer arrives. Hand over rings, invitations, shoes and details</t>
  </si>
  <si>
    <t xml:space="preserve">Photographer</t>
  </si>
  <si>
    <t xml:space="preserve">Give vendor payment and tip envelopes to your coordinator or designated person</t>
  </si>
  <si>
    <t xml:space="preserve">Do this before the ceremony so you're not thinking about it later.</t>
  </si>
  <si>
    <t xml:space="preserve">Final venue walkthrough: decor, signage, sound check and seating</t>
  </si>
  <si>
    <t xml:space="preserve">Get dressed; check buttons, zippers, jewelry and accessories</t>
  </si>
  <si>
    <t xml:space="preserve">Exchange letters or gifts with your partner (optional)</t>
  </si>
  <si>
    <t xml:space="preserve">Low</t>
  </si>
  <si>
    <t xml:space="preserve">Hand the touch-up bag and emergency kit to your point person</t>
  </si>
  <si>
    <t xml:space="preserve">First look and couple portraits (if you're doing one)</t>
  </si>
  <si>
    <t xml:space="preserve">Venue grounds</t>
  </si>
  <si>
    <t xml:space="preserve">Wedding party and family portraits</t>
  </si>
  <si>
    <t xml:space="preserve">Give your photographer the family-photo list in advance.</t>
  </si>
  <si>
    <t xml:space="preserve">BEFORE THE CEREMONY   |   Final 60 minutes</t>
  </si>
  <si>
    <t xml:space="preserve">Ceremony site ready: programs, signs, guest book, aisle and chairs</t>
  </si>
  <si>
    <t xml:space="preserve">Confirm the rings are with the right person</t>
  </si>
  <si>
    <t xml:space="preserve">Prelude music begins; ushers start seating guests</t>
  </si>
  <si>
    <t xml:space="preserve">Vendor</t>
  </si>
  <si>
    <t xml:space="preserve">Couple stays out of sight; take a breath and have some water</t>
  </si>
  <si>
    <t xml:space="preserve">Wedding party lines up; officiant in position</t>
  </si>
  <si>
    <t xml:space="preserve">Cue the processional music</t>
  </si>
  <si>
    <t xml:space="preserve">CEREMONY   |   The main event</t>
  </si>
  <si>
    <t xml:space="preserve">Ceremony begins</t>
  </si>
  <si>
    <t xml:space="preserve">Officiant</t>
  </si>
  <si>
    <t xml:space="preserve">Exchange vows and rings</t>
  </si>
  <si>
    <t xml:space="preserve">Sign the marriage license with your officiant (and witnesses if your state requires them)</t>
  </si>
  <si>
    <t xml:space="preserve">Give the license to the person returning it. Rules vary by state.</t>
  </si>
  <si>
    <t xml:space="preserve">Recessional and receiving line (if you're having one)</t>
  </si>
  <si>
    <t xml:space="preserve">COCKTAIL HOUR   |   Guests mingle, couple breathes</t>
  </si>
  <si>
    <t xml:space="preserve">Couple eats a bite and drinks water</t>
  </si>
  <si>
    <t xml:space="preserve">Cocktail area</t>
  </si>
  <si>
    <t xml:space="preserve">This is the best chance you'll get all night.</t>
  </si>
  <si>
    <t xml:space="preserve">Couple portraits (golden hour if time allows)</t>
  </si>
  <si>
    <t xml:space="preserve">Coordinator secures gift table, cards and card box</t>
  </si>
  <si>
    <t xml:space="preserve">Reception room check: place cards, centerpieces, candles, sound</t>
  </si>
  <si>
    <t xml:space="preserve">RECEPTION   |   Dinner, toasts, dancing</t>
  </si>
  <si>
    <t xml:space="preserve">Guests seated; grand entrance</t>
  </si>
  <si>
    <t xml:space="preserve">Welcome toast and blessing</t>
  </si>
  <si>
    <t xml:space="preserve">Dinner service begins; confirm vendors are being fed</t>
  </si>
  <si>
    <t xml:space="preserve">See the Vendor Meal Needed column on the Vendors &amp; Payments tab.</t>
  </si>
  <si>
    <t xml:space="preserve">Couple eats dinner</t>
  </si>
  <si>
    <t xml:space="preserve">Toasts and speeches</t>
  </si>
  <si>
    <t xml:space="preserve">First dance and parent dances</t>
  </si>
  <si>
    <t xml:space="preserve">Dance floor</t>
  </si>
  <si>
    <t xml:space="preserve">Cake cutting</t>
  </si>
  <si>
    <t xml:space="preserve">Open dancing; check in on older guests and kids</t>
  </si>
  <si>
    <t xml:space="preserve">Family</t>
  </si>
  <si>
    <t xml:space="preserve">Confirm late-night snack, last call and music end time with the venue</t>
  </si>
  <si>
    <t xml:space="preserve">Many venues have strict curfews.</t>
  </si>
  <si>
    <t xml:space="preserve">SEND-OFF &amp; WRAP-UP   |   Last dance to the last box</t>
  </si>
  <si>
    <t xml:space="preserve">Last dance and send-off</t>
  </si>
  <si>
    <t xml:space="preserve">Venue exit</t>
  </si>
  <si>
    <t xml:space="preserve">Collect cards, gifts, attire, personal items and the cake top</t>
  </si>
  <si>
    <t xml:space="preserve">Assign this person weeks ahead.</t>
  </si>
  <si>
    <t xml:space="preserve">Finish final vendor payments and tips</t>
  </si>
  <si>
    <t xml:space="preserve">Venue closeout: decor down, rentals staged, belongings loaded</t>
  </si>
  <si>
    <t xml:space="preserve">Sign any venue release forms.</t>
  </si>
  <si>
    <t xml:space="preserve">Head to the hotel with overnight bag, medications and chargers</t>
  </si>
  <si>
    <t xml:space="preserve">Hotel</t>
  </si>
  <si>
    <t xml:space="preserve">THE MORNING AFTER   |   Loose ends</t>
  </si>
  <si>
    <t xml:space="preserve">Confirm pickup of leftover decor and rentals</t>
  </si>
  <si>
    <t xml:space="preserve">Return or mail the marriage license per your county's instructions</t>
  </si>
  <si>
    <t xml:space="preserve">Return deadlines vary by state and county.</t>
  </si>
  <si>
    <t xml:space="preserve">Pack List: Bring-and-Check</t>
  </si>
  <si>
    <t xml:space="preserve">Tick items as you pack them. Choose who is packing each one and where it's going, so nothing is left at home or in the wrong car.</t>
  </si>
  <si>
    <t xml:space="preserve">Packed</t>
  </si>
  <si>
    <t xml:space="preserve">Item</t>
  </si>
  <si>
    <t xml:space="preserve">Category</t>
  </si>
  <si>
    <t xml:space="preserve">Who packs it</t>
  </si>
  <si>
    <t xml:space="preserve">Goes to</t>
  </si>
  <si>
    <t xml:space="preserve">Notes</t>
  </si>
  <si>
    <t xml:space="preserve">DOCUMENTS &amp; MONEY</t>
  </si>
  <si>
    <t xml:space="preserve">Marriage license (original)</t>
  </si>
  <si>
    <t xml:space="preserve">Documents &amp; Money</t>
  </si>
  <si>
    <t xml:space="preserve">Coordinator / license keeper</t>
  </si>
  <si>
    <t xml:space="preserve">Confirm who will carry it, sign it and return it.</t>
  </si>
  <si>
    <t xml:space="preserve">Photo ID for both partners</t>
  </si>
  <si>
    <t xml:space="preserve">My bag</t>
  </si>
  <si>
    <t xml:space="preserve">Vendor payment and tip envelopes, labeled</t>
  </si>
  <si>
    <t xml:space="preserve">Match the Vendors &amp; Payments tab.</t>
  </si>
  <si>
    <t xml:space="preserve">Cash in small bills for surprise tips and parking</t>
  </si>
  <si>
    <t xml:space="preserve">Printed timeline and vendor contact sheet (several copies)</t>
  </si>
  <si>
    <t xml:space="preserve">Printed vows and a backup copy</t>
  </si>
  <si>
    <t xml:space="preserve">Toast notes for anyone speaking</t>
  </si>
  <si>
    <t xml:space="preserve">Officiant fee or thank-you envelope (if applicable)</t>
  </si>
  <si>
    <t xml:space="preserve">CEREMONY</t>
  </si>
  <si>
    <t xml:space="preserve">Wedding rings and ring box or pillow</t>
  </si>
  <si>
    <t xml:space="preserve">Give them to one person and tell the whole party who it is.</t>
  </si>
  <si>
    <t xml:space="preserve">Black pen for signing the license</t>
  </si>
  <si>
    <t xml:space="preserve">Many offices want black ink.</t>
  </si>
  <si>
    <t xml:space="preserve">Ceremony programs</t>
  </si>
  <si>
    <t xml:space="preserve">Venue / coordinator</t>
  </si>
  <si>
    <t xml:space="preserve">Unity ceremony items (candles, sand, etc.)</t>
  </si>
  <si>
    <t xml:space="preserve">Readings and officiant script</t>
  </si>
  <si>
    <t xml:space="preserve">Welcome sign and ceremony signage</t>
  </si>
  <si>
    <t xml:space="preserve">Guest book and pen</t>
  </si>
  <si>
    <t xml:space="preserve">GETTING DRESSED</t>
  </si>
  <si>
    <t xml:space="preserve">Dress, suit or tuxedo, steamed and in a garment bag</t>
  </si>
  <si>
    <t xml:space="preserve">Getting Dressed</t>
  </si>
  <si>
    <t xml:space="preserve">Undergarments and shapewear</t>
  </si>
  <si>
    <t xml:space="preserve">Shoes, plus a comfortable backup pair</t>
  </si>
  <si>
    <t xml:space="preserve">Veil, headpiece and jewelry</t>
  </si>
  <si>
    <t xml:space="preserve">Cufflinks, tie, pocket square and belt</t>
  </si>
  <si>
    <t xml:space="preserve">Hangers for photos</t>
  </si>
  <si>
    <t xml:space="preserve">Robes or matching getting-ready outfits</t>
  </si>
  <si>
    <t xml:space="preserve">Bouquet and boutonnieres (confirm delivery)</t>
  </si>
  <si>
    <t xml:space="preserve">TOUCH-UP BAG</t>
  </si>
  <si>
    <t xml:space="preserve">Lipstick or gloss</t>
  </si>
  <si>
    <t xml:space="preserve">Touch-Up Bag</t>
  </si>
  <si>
    <t xml:space="preserve">Touch-up bag</t>
  </si>
  <si>
    <t xml:space="preserve">Blotting papers and powder</t>
  </si>
  <si>
    <t xml:space="preserve">Hairspray and bobby pins</t>
  </si>
  <si>
    <t xml:space="preserve">Deodorant and breath mints</t>
  </si>
  <si>
    <t xml:space="preserve">Hairbrush or comb</t>
  </si>
  <si>
    <t xml:space="preserve">Perfume or cologne</t>
  </si>
  <si>
    <t xml:space="preserve">Tissues</t>
  </si>
  <si>
    <t xml:space="preserve">EMERGENCY KIT</t>
  </si>
  <si>
    <t xml:space="preserve">Sewing kit and safety pins</t>
  </si>
  <si>
    <t xml:space="preserve">Emergency Kit</t>
  </si>
  <si>
    <t xml:space="preserve">Emergency kit</t>
  </si>
  <si>
    <t xml:space="preserve">Double-sided fashion tape</t>
  </si>
  <si>
    <t xml:space="preserve">Stain remover pen</t>
  </si>
  <si>
    <t xml:space="preserve">Clear nail polish (for snags)</t>
  </si>
  <si>
    <t xml:space="preserve">Bandages and blister pads</t>
  </si>
  <si>
    <t xml:space="preserve">Pain reliever and antacid</t>
  </si>
  <si>
    <t xml:space="preserve">Lint roller and scissors</t>
  </si>
  <si>
    <t xml:space="preserve">Phone charger and power bank</t>
  </si>
  <si>
    <t xml:space="preserve">Snacks and water bottles</t>
  </si>
  <si>
    <t xml:space="preserve">Any personal medications you take</t>
  </si>
  <si>
    <t xml:space="preserve">Don't leave these in the venue.</t>
  </si>
  <si>
    <t xml:space="preserve">Extra contacts or glasses</t>
  </si>
  <si>
    <t xml:space="preserve">Umbrella, wraps or sunscreen, depending on the forecast</t>
  </si>
  <si>
    <t xml:space="preserve">RECEPTION</t>
  </si>
  <si>
    <t xml:space="preserve">Cake knife and server</t>
  </si>
  <si>
    <t xml:space="preserve">Toasting glasses</t>
  </si>
  <si>
    <t xml:space="preserve">Card box</t>
  </si>
  <si>
    <t xml:space="preserve">Seating chart, table numbers and place cards</t>
  </si>
  <si>
    <t xml:space="preserve">Personal decor, family photos and favors</t>
  </si>
  <si>
    <t xml:space="preserve">Must-play and do-not-play list; name pronunciations for the DJ or emcee</t>
  </si>
  <si>
    <t xml:space="preserve">Send this to the DJ before the wedding, too.</t>
  </si>
  <si>
    <t xml:space="preserve">Shuttle schedule printouts</t>
  </si>
  <si>
    <t xml:space="preserve">OVERNIGHT &amp; HONEYMOON</t>
  </si>
  <si>
    <t xml:space="preserve">Going-away outfit</t>
  </si>
  <si>
    <t xml:space="preserve">Overnight &amp; Honeymoon</t>
  </si>
  <si>
    <t xml:space="preserve">Overnight bag with toiletries</t>
  </si>
  <si>
    <t xml:space="preserve">Phone and laptop chargers</t>
  </si>
  <si>
    <t xml:space="preserve">Passports and travel documents (if flying soon after)</t>
  </si>
  <si>
    <t xml:space="preserve">Medications and glasses case</t>
  </si>
  <si>
    <t xml:space="preserve">Who's Doing What</t>
  </si>
  <si>
    <t xml:space="preserve">Give every job a name, so no one on the wedding day has to ask who is handling it. Confirm each person, then brief them with the timeline.</t>
  </si>
  <si>
    <t xml:space="preserve">Role</t>
  </si>
  <si>
    <t xml:space="preserve">What they do</t>
  </si>
  <si>
    <t xml:space="preserve">Person</t>
  </si>
  <si>
    <t xml:space="preserve">Phone</t>
  </si>
  <si>
    <t xml:space="preserve">Confirmed?</t>
  </si>
  <si>
    <t xml:space="preserve">Briefed with timeline?</t>
  </si>
  <si>
    <t xml:space="preserve">Day-of coordinator / main point of contact</t>
  </si>
  <si>
    <t xml:space="preserve">Fields every vendor and guest question so you don't have to.</t>
  </si>
  <si>
    <t xml:space="preserve">Vendor payment and tip handler</t>
  </si>
  <si>
    <t xml:space="preserve">Hands out the labeled envelopes at the right time and collects receipts.</t>
  </si>
  <si>
    <t xml:space="preserve">Marriage license keeper</t>
  </si>
  <si>
    <t xml:space="preserve">Carries the license, makes sure it's signed, and returns it after the wedding.</t>
  </si>
  <si>
    <t xml:space="preserve">Emergency kit and touch-up bag holder</t>
  </si>
  <si>
    <t xml:space="preserve">Stays close to the couple with the kit, snacks and water.</t>
  </si>
  <si>
    <t xml:space="preserve">Ring keeper</t>
  </si>
  <si>
    <t xml:space="preserve">Holds the rings until the ceremony and hands them over at the right moment.</t>
  </si>
  <si>
    <t xml:space="preserve">Gift and card table monitor</t>
  </si>
  <si>
    <t xml:space="preserve">Keeps an eye on the card box and gifts, then moves them to a safe place.</t>
  </si>
  <si>
    <t xml:space="preserve">Personal items and attire collector</t>
  </si>
  <si>
    <t xml:space="preserve">Gathers attire, bags, gifts and the cake top at the end of the night.</t>
  </si>
  <si>
    <t xml:space="preserve">Decor pack-down lead</t>
  </si>
  <si>
    <t xml:space="preserve">Boxes personal decor and coordinates pickup with the venue.</t>
  </si>
  <si>
    <t xml:space="preserve">Vendor meal coordinator</t>
  </si>
  <si>
    <t xml:space="preserve">Makes sure each vendor who needs a meal gets one.</t>
  </si>
  <si>
    <t xml:space="preserve">Transportation point person</t>
  </si>
  <si>
    <t xml:space="preserve">Confirms pickups, shuttle times and parking for family and the wedding party.</t>
  </si>
  <si>
    <t xml:space="preserve">Family photo wrangler</t>
  </si>
  <si>
    <t xml:space="preserve">Rounds up family groups for photos using your photographer's list.</t>
  </si>
  <si>
    <t xml:space="preserve">Getting-ready point person</t>
  </si>
  <si>
    <t xml:space="preserve">Keeps the morning on schedule: hair, makeup, food and photos.</t>
  </si>
  <si>
    <t xml:space="preserve">Out-of-town guest greeter</t>
  </si>
  <si>
    <t xml:space="preserve">Welcomes guests who traveled and points them to the ceremony.</t>
  </si>
  <si>
    <t xml:space="preserve">Hotel check-in / ride home</t>
  </si>
  <si>
    <t xml:space="preserve">Gets the couple and the bags to the hotel at the end of the night.</t>
  </si>
  <si>
    <t xml:space="preserve">Vendors &amp; Day-of Payments</t>
  </si>
  <si>
    <t xml:space="preserve">Many vendor contracts already include gratuity or a service charge, so check before you add a tip. Tipping is your decision, so amounts here are yours to set.</t>
  </si>
  <si>
    <t xml:space="preserve">Envelopes ready</t>
  </si>
  <si>
    <t xml:space="preserve">Vendor meals</t>
  </si>
  <si>
    <t xml:space="preserve">Confirmed</t>
  </si>
  <si>
    <t xml:space="preserve">Vendor Type</t>
  </si>
  <si>
    <t xml:space="preserve">Company</t>
  </si>
  <si>
    <t xml:space="preserve">Day-of Contact</t>
  </si>
  <si>
    <t xml:space="preserve">Cell Phone</t>
  </si>
  <si>
    <t xml:space="preserve">Arrival Time</t>
  </si>
  <si>
    <t xml:space="preserve">Done By</t>
  </si>
  <si>
    <t xml:space="preserve">Balance Due Day-of ($)</t>
  </si>
  <si>
    <t xml:space="preserve">Tip ($)</t>
  </si>
  <si>
    <t xml:space="preserve">Envelope Ready</t>
  </si>
  <si>
    <t xml:space="preserve">Vendor Meal Needed</t>
  </si>
  <si>
    <t xml:space="preserve">Photographer (EXAMPLE)</t>
  </si>
  <si>
    <t xml:space="preserve">Sample Studio</t>
  </si>
  <si>
    <t xml:space="preserve">Jamie Lee</t>
  </si>
  <si>
    <t xml:space="preserve">(619) 555-0123</t>
  </si>
  <si>
    <t xml:space="preserve">☑</t>
  </si>
  <si>
    <t xml:space="preserve">Yes</t>
  </si>
  <si>
    <t xml:space="preserve">Example row. Not counted in totals.</t>
  </si>
  <si>
    <t xml:space="preserve">Videographer</t>
  </si>
  <si>
    <t xml:space="preserve">DJ / Band</t>
  </si>
  <si>
    <t xml:space="preserve">Caterer</t>
  </si>
  <si>
    <t xml:space="preserve">Bartender</t>
  </si>
  <si>
    <t xml:space="preserve">Florist / Designer</t>
  </si>
  <si>
    <t xml:space="preserve">Hair stylist</t>
  </si>
  <si>
    <t xml:space="preserve">Makeup artist</t>
  </si>
  <si>
    <t xml:space="preserve">Bakery</t>
  </si>
  <si>
    <t xml:space="preserve">Rentals</t>
  </si>
  <si>
    <t xml:space="preserve">Lighting / AV</t>
  </si>
  <si>
    <t xml:space="preserve">Transportation</t>
  </si>
  <si>
    <t xml:space="preserve">Venue manager</t>
  </si>
  <si>
    <t xml:space="preserve">Emergency Contacts &amp; Backup Plan</t>
  </si>
  <si>
    <t xml:space="preserve">Who / what</t>
  </si>
  <si>
    <t xml:space="preserve">Name</t>
  </si>
  <si>
    <t xml:space="preserve">Address or notes</t>
  </si>
  <si>
    <t xml:space="preserve">KEY PEOPLE</t>
  </si>
  <si>
    <t xml:space="preserve">Day-of coordinator</t>
  </si>
  <si>
    <t xml:space="preserve">Caterer lead</t>
  </si>
  <si>
    <t xml:space="preserve">Transportation / shuttle</t>
  </si>
  <si>
    <t xml:space="preserve">Maid of honor / best person</t>
  </si>
  <si>
    <t xml:space="preserve">Parent or family contact 1</t>
  </si>
  <si>
    <t xml:space="preserve">Parent or family contact 2</t>
  </si>
  <si>
    <t xml:space="preserve">Hotel front desk</t>
  </si>
  <si>
    <t xml:space="preserve">NEARBY HELP</t>
  </si>
  <si>
    <t xml:space="preserve">Nearest urgent care</t>
  </si>
  <si>
    <t xml:space="preserve">Nearest hospital ER</t>
  </si>
  <si>
    <t xml:space="preserve">24-hour pharmacy</t>
  </si>
  <si>
    <t xml:space="preserve">Tailor or seamstress on call</t>
  </si>
  <si>
    <t xml:space="preserve">BACKUP PLAN</t>
  </si>
  <si>
    <t xml:space="preserve">Weather backup decision deadline (time)</t>
  </si>
  <si>
    <t xml:space="preserve">Who makes the call</t>
  </si>
  <si>
    <t xml:space="preserve">Backup ceremony space</t>
  </si>
  <si>
    <t xml:space="preserve">Backup plan for guest comfort (heaters, shade, wraps)</t>
  </si>
</sst>
</file>

<file path=xl/styles.xml><?xml version="1.0" encoding="utf-8"?>
<styleSheet xmlns="http://schemas.openxmlformats.org/spreadsheetml/2006/main">
  <numFmts count="8">
    <numFmt numFmtId="164" formatCode="General"/>
    <numFmt numFmtId="165" formatCode="mm/dd/yyyy"/>
    <numFmt numFmtId="166" formatCode="h:mm\ AM/PM"/>
    <numFmt numFmtId="167" formatCode="0"/>
    <numFmt numFmtId="168" formatCode="0%"/>
    <numFmt numFmtId="169" formatCode="\$#,##0"/>
    <numFmt numFmtId="170" formatCode="General"/>
    <numFmt numFmtId="171" formatCode="hh:mm:ss\ AM/PM"/>
  </numFmts>
  <fonts count="25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24"/>
      <color rgb="FF5B4B7A"/>
      <name val="Arial"/>
      <family val="0"/>
      <charset val="1"/>
    </font>
    <font>
      <i val="true"/>
      <sz val="10"/>
      <color rgb="FF4A3F5C"/>
      <name val="Arial"/>
      <family val="0"/>
      <charset val="1"/>
    </font>
    <font>
      <b val="true"/>
      <sz val="9"/>
      <color rgb="FF4A3F5C"/>
      <name val="Arial"/>
      <family val="0"/>
      <charset val="1"/>
    </font>
    <font>
      <b val="true"/>
      <sz val="18"/>
      <color rgb="FF0000FF"/>
      <name val="Arial"/>
      <family val="0"/>
      <charset val="1"/>
    </font>
    <font>
      <b val="true"/>
      <sz val="18"/>
      <color rgb="FF4A3F5C"/>
      <name val="Arial"/>
      <family val="0"/>
      <charset val="1"/>
    </font>
    <font>
      <b val="true"/>
      <sz val="10"/>
      <color rgb="FF4A3F5C"/>
      <name val="Arial"/>
      <family val="0"/>
      <charset val="1"/>
    </font>
    <font>
      <b val="true"/>
      <u val="single"/>
      <sz val="10"/>
      <color rgb="FF5B4B7A"/>
      <name val="Arial"/>
      <family val="0"/>
      <charset val="1"/>
    </font>
    <font>
      <i val="true"/>
      <sz val="9"/>
      <color rgb="FF4A3F5C"/>
      <name val="Arial"/>
      <family val="0"/>
      <charset val="1"/>
    </font>
    <font>
      <b val="true"/>
      <sz val="10"/>
      <color rgb="FF7A64A8"/>
      <name val="Arial"/>
      <family val="0"/>
      <charset val="1"/>
    </font>
    <font>
      <b val="true"/>
      <sz val="10"/>
      <color rgb="FF3E3350"/>
      <name val="Arial"/>
      <family val="0"/>
      <charset val="1"/>
    </font>
    <font>
      <sz val="10"/>
      <color rgb="FF4A3F5C"/>
      <name val="Arial"/>
      <family val="0"/>
      <charset val="1"/>
    </font>
    <font>
      <b val="true"/>
      <sz val="22"/>
      <color rgb="FF5B4B7A"/>
      <name val="Arial"/>
      <family val="0"/>
      <charset val="1"/>
    </font>
    <font>
      <u val="single"/>
      <sz val="9"/>
      <color rgb="FF6B5B95"/>
      <name val="Arial"/>
      <family val="0"/>
      <charset val="1"/>
    </font>
    <font>
      <b val="true"/>
      <sz val="10"/>
      <color rgb="FF5B4B7A"/>
      <name val="Arial"/>
      <family val="0"/>
      <charset val="1"/>
    </font>
    <font>
      <b val="true"/>
      <sz val="11"/>
      <color rgb="FF3E3350"/>
      <name val="Arial"/>
      <family val="0"/>
      <charset val="1"/>
    </font>
    <font>
      <sz val="14"/>
      <color rgb="FF7A64A8"/>
      <name val="Arial"/>
      <family val="0"/>
      <charset val="1"/>
    </font>
    <font>
      <sz val="10"/>
      <color rgb="FF0000FF"/>
      <name val="Arial"/>
      <family val="0"/>
      <charset val="1"/>
    </font>
    <font>
      <b val="true"/>
      <sz val="20"/>
      <color rgb="FF5B4B7A"/>
      <name val="Arial"/>
      <family val="0"/>
      <charset val="1"/>
    </font>
    <font>
      <b val="true"/>
      <sz val="10"/>
      <color rgb="FF0000FF"/>
      <name val="Arial"/>
      <family val="0"/>
      <charset val="1"/>
    </font>
    <font>
      <b val="true"/>
      <sz val="13"/>
      <color rgb="FF4A3F5C"/>
      <name val="Arial"/>
      <family val="0"/>
      <charset val="1"/>
    </font>
    <font>
      <i val="true"/>
      <sz val="10"/>
      <color rgb="FF8E849C"/>
      <name val="Arial"/>
      <family val="0"/>
      <charset val="1"/>
    </font>
  </fonts>
  <fills count="16">
    <fill>
      <patternFill patternType="none"/>
    </fill>
    <fill>
      <patternFill patternType="gray125"/>
    </fill>
    <fill>
      <patternFill patternType="solid">
        <fgColor rgb="FFE8E0F5"/>
        <bgColor rgb="FFE3DCEE"/>
      </patternFill>
    </fill>
    <fill>
      <patternFill patternType="solid">
        <fgColor rgb="FFFFE9D6"/>
        <bgColor rgb="FFFDE2E4"/>
      </patternFill>
    </fill>
    <fill>
      <patternFill patternType="solid">
        <fgColor rgb="FFFFF4CC"/>
        <bgColor rgb="FFFFE9D6"/>
      </patternFill>
    </fill>
    <fill>
      <patternFill patternType="solid">
        <fgColor rgb="FFFFFFFF"/>
        <bgColor rgb="FFF5F2F8"/>
      </patternFill>
    </fill>
    <fill>
      <patternFill patternType="solid">
        <fgColor rgb="FFDCEBFA"/>
        <bgColor rgb="FFD9F0EE"/>
      </patternFill>
    </fill>
    <fill>
      <patternFill patternType="solid">
        <fgColor rgb="FFDFF3E4"/>
        <bgColor rgb="FFD9F0EE"/>
      </patternFill>
    </fill>
    <fill>
      <patternFill patternType="solid">
        <fgColor rgb="FFFDE2E4"/>
        <bgColor rgb="FFF3E1F0"/>
      </patternFill>
    </fill>
    <fill>
      <patternFill patternType="solid">
        <fgColor rgb="FFD9F0EE"/>
        <bgColor rgb="FFDFF3E4"/>
      </patternFill>
    </fill>
    <fill>
      <patternFill patternType="solid">
        <fgColor rgb="FFBFE3CD"/>
        <bgColor rgb="FFCDEBD5"/>
      </patternFill>
    </fill>
    <fill>
      <patternFill patternType="solid">
        <fgColor rgb="FFF3E1F0"/>
        <bgColor rgb="FFE8E0F5"/>
      </patternFill>
    </fill>
    <fill>
      <patternFill patternType="solid">
        <fgColor rgb="FFF8C8D4"/>
        <bgColor rgb="FFFAD4D8"/>
      </patternFill>
    </fill>
    <fill>
      <patternFill patternType="solid">
        <fgColor rgb="FFBFD9F2"/>
        <bgColor rgb="FFB8EBF0"/>
      </patternFill>
    </fill>
    <fill>
      <patternFill patternType="solid">
        <fgColor rgb="FFFFD9BC"/>
        <bgColor rgb="FFFFE5B4"/>
      </patternFill>
    </fill>
    <fill>
      <patternFill patternType="solid">
        <fgColor rgb="FFB8EBF0"/>
        <bgColor rgb="FFBFE3CD"/>
      </patternFill>
    </fill>
  </fills>
  <borders count="4">
    <border diagonalUp="false" diagonalDown="false">
      <left/>
      <right/>
      <top/>
      <bottom/>
      <diagonal/>
    </border>
    <border diagonalUp="false" diagonalDown="false">
      <left style="thin">
        <color rgb="FFE3DCEE"/>
      </left>
      <right style="thin">
        <color rgb="FFE3DCEE"/>
      </right>
      <top style="thin">
        <color rgb="FFE3DCEE"/>
      </top>
      <bottom/>
      <diagonal/>
    </border>
    <border diagonalUp="false" diagonalDown="false">
      <left style="thin">
        <color rgb="FFE3DCEE"/>
      </left>
      <right style="thin">
        <color rgb="FFE3DCEE"/>
      </right>
      <top/>
      <bottom style="thin">
        <color rgb="FFE3DCEE"/>
      </bottom>
      <diagonal/>
    </border>
    <border diagonalUp="false" diagonalDown="false">
      <left style="thin">
        <color rgb="FFE3DCEE"/>
      </left>
      <right style="thin">
        <color rgb="FFE3DCEE"/>
      </right>
      <top style="thin">
        <color rgb="FFE3DCEE"/>
      </top>
      <bottom style="thin">
        <color rgb="FFE3DCEE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88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2" borderId="0" xfId="0" applyFont="true" applyBorder="true" applyAlignment="true" applyProtection="false">
      <alignment horizontal="general" vertical="center" textRotation="0" wrapText="false" indent="1" shrinkToFit="false"/>
      <protection locked="true" hidden="false"/>
    </xf>
    <xf numFmtId="164" fontId="5" fillId="2" borderId="0" xfId="0" applyFont="true" applyBorder="true" applyAlignment="true" applyProtection="false">
      <alignment horizontal="general" vertical="center" textRotation="0" wrapText="false" indent="1" shrinkToFit="false"/>
      <protection locked="true" hidden="false"/>
    </xf>
    <xf numFmtId="164" fontId="6" fillId="3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6" fillId="2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5" fontId="7" fillId="4" borderId="2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6" fontId="7" fillId="4" borderId="2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7" fontId="8" fillId="5" borderId="2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8" fontId="8" fillId="5" borderId="2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6" fillId="6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8" fillId="5" borderId="2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6" fillId="7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6" fillId="8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9" fontId="8" fillId="5" borderId="2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9" fillId="7" borderId="3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70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0" fillId="7" borderId="3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0" fillId="8" borderId="3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0" fillId="6" borderId="3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0" fillId="3" borderId="3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0" fillId="9" borderId="3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1" fillId="0" borderId="0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2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3" fillId="10" borderId="3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6" fontId="14" fillId="0" borderId="3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4" fillId="0" borderId="3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4" fillId="0" borderId="3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9" fillId="3" borderId="3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8" fontId="14" fillId="0" borderId="3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9" fillId="6" borderId="3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9" fillId="7" borderId="3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9" fillId="8" borderId="3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9" fillId="4" borderId="3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9" fillId="11" borderId="3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9" fillId="9" borderId="3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14" fillId="0" borderId="0" xfId="0" applyFont="true" applyBorder="true" applyAlignment="true" applyProtection="false">
      <alignment horizontal="general" vertical="center" textRotation="0" wrapText="true" indent="1" shrinkToFit="false"/>
      <protection locked="true" hidden="false"/>
    </xf>
    <xf numFmtId="164" fontId="11" fillId="2" borderId="0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5" fillId="7" borderId="0" xfId="0" applyFont="true" applyBorder="true" applyAlignment="true" applyProtection="false">
      <alignment horizontal="general" vertical="center" textRotation="0" wrapText="false" indent="1" shrinkToFit="false"/>
      <protection locked="true" hidden="false"/>
    </xf>
    <xf numFmtId="164" fontId="16" fillId="0" borderId="0" xfId="0" applyFont="true" applyBorder="false" applyAlignment="true" applyProtection="false">
      <alignment horizontal="left" vertical="center" textRotation="0" wrapText="false" indent="1" shrinkToFit="false"/>
      <protection locked="true" hidden="false"/>
    </xf>
    <xf numFmtId="164" fontId="9" fillId="0" borderId="0" xfId="0" applyFont="true" applyBorder="false" applyAlignment="true" applyProtection="false">
      <alignment horizontal="right" vertical="bottom" textRotation="0" wrapText="false" indent="0" shrinkToFit="false"/>
      <protection locked="true" hidden="false"/>
    </xf>
    <xf numFmtId="165" fontId="17" fillId="0" borderId="0" xfId="0" applyFont="true" applyBorder="false" applyAlignment="true" applyProtection="false">
      <alignment horizontal="left" vertical="bottom" textRotation="0" wrapText="false" indent="0" shrinkToFit="false"/>
      <protection locked="true" hidden="false"/>
    </xf>
    <xf numFmtId="164" fontId="11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3" fillId="10" borderId="3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8" fillId="3" borderId="3" xfId="0" applyFont="true" applyBorder="true" applyAlignment="true" applyProtection="false">
      <alignment horizontal="general" vertical="center" textRotation="0" wrapText="false" indent="1" shrinkToFit="false"/>
      <protection locked="true" hidden="false"/>
    </xf>
    <xf numFmtId="164" fontId="19" fillId="0" borderId="3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6" fontId="9" fillId="3" borderId="3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7" fontId="20" fillId="4" borderId="3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9" fillId="0" borderId="3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20" fillId="4" borderId="3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71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8" fillId="6" borderId="3" xfId="0" applyFont="true" applyBorder="true" applyAlignment="true" applyProtection="false">
      <alignment horizontal="general" vertical="center" textRotation="0" wrapText="false" indent="1" shrinkToFit="false"/>
      <protection locked="true" hidden="false"/>
    </xf>
    <xf numFmtId="166" fontId="9" fillId="6" borderId="3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8" fillId="7" borderId="3" xfId="0" applyFont="true" applyBorder="true" applyAlignment="true" applyProtection="false">
      <alignment horizontal="general" vertical="center" textRotation="0" wrapText="false" indent="1" shrinkToFit="false"/>
      <protection locked="true" hidden="false"/>
    </xf>
    <xf numFmtId="166" fontId="9" fillId="7" borderId="3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8" fillId="8" borderId="3" xfId="0" applyFont="true" applyBorder="true" applyAlignment="true" applyProtection="false">
      <alignment horizontal="general" vertical="center" textRotation="0" wrapText="false" indent="1" shrinkToFit="false"/>
      <protection locked="true" hidden="false"/>
    </xf>
    <xf numFmtId="166" fontId="9" fillId="8" borderId="3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8" fillId="4" borderId="3" xfId="0" applyFont="true" applyBorder="true" applyAlignment="true" applyProtection="false">
      <alignment horizontal="general" vertical="center" textRotation="0" wrapText="false" indent="1" shrinkToFit="false"/>
      <protection locked="true" hidden="false"/>
    </xf>
    <xf numFmtId="166" fontId="9" fillId="4" borderId="3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8" fillId="11" borderId="3" xfId="0" applyFont="true" applyBorder="true" applyAlignment="true" applyProtection="false">
      <alignment horizontal="general" vertical="center" textRotation="0" wrapText="false" indent="1" shrinkToFit="false"/>
      <protection locked="true" hidden="false"/>
    </xf>
    <xf numFmtId="166" fontId="9" fillId="11" borderId="3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8" fillId="9" borderId="3" xfId="0" applyFont="true" applyBorder="true" applyAlignment="true" applyProtection="false">
      <alignment horizontal="general" vertical="center" textRotation="0" wrapText="false" indent="1" shrinkToFit="false"/>
      <protection locked="true" hidden="false"/>
    </xf>
    <xf numFmtId="166" fontId="9" fillId="9" borderId="3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21" fillId="8" borderId="0" xfId="0" applyFont="true" applyBorder="true" applyAlignment="true" applyProtection="false">
      <alignment horizontal="general" vertical="center" textRotation="0" wrapText="false" indent="1" shrinkToFit="false"/>
      <protection locked="true" hidden="false"/>
    </xf>
    <xf numFmtId="164" fontId="11" fillId="0" borderId="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3" fillId="12" borderId="3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4" fillId="3" borderId="3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14" fillId="6" borderId="3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14" fillId="7" borderId="3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14" fillId="4" borderId="3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14" fillId="11" borderId="3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14" fillId="9" borderId="3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21" fillId="6" borderId="0" xfId="0" applyFont="true" applyBorder="true" applyAlignment="true" applyProtection="false">
      <alignment horizontal="general" vertical="center" textRotation="0" wrapText="false" indent="1" shrinkToFit="false"/>
      <protection locked="true" hidden="false"/>
    </xf>
    <xf numFmtId="164" fontId="13" fillId="13" borderId="3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22" fillId="4" borderId="3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20" fillId="4" borderId="3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21" fillId="3" borderId="0" xfId="0" applyFont="true" applyBorder="true" applyAlignment="true" applyProtection="false">
      <alignment horizontal="general" vertical="center" textRotation="0" wrapText="false" indent="1" shrinkToFit="false"/>
      <protection locked="true" hidden="false"/>
    </xf>
    <xf numFmtId="164" fontId="6" fillId="3" borderId="3" xfId="0" applyFont="true" applyBorder="true" applyAlignment="true" applyProtection="false">
      <alignment horizontal="center" vertical="bottom" textRotation="0" wrapText="true" indent="0" shrinkToFit="false"/>
      <protection locked="true" hidden="false"/>
    </xf>
    <xf numFmtId="169" fontId="23" fillId="0" borderId="3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7" fontId="23" fillId="0" borderId="3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3" fillId="14" borderId="3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24" fillId="0" borderId="3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24" fillId="0" borderId="3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6" fontId="24" fillId="0" borderId="3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9" fontId="24" fillId="0" borderId="3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6" fontId="20" fillId="4" borderId="3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9" fontId="20" fillId="4" borderId="3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21" fillId="9" borderId="0" xfId="0" applyFont="true" applyBorder="true" applyAlignment="true" applyProtection="false">
      <alignment horizontal="general" vertical="center" textRotation="0" wrapText="false" indent="1" shrinkToFit="false"/>
      <protection locked="true" hidden="false"/>
    </xf>
    <xf numFmtId="164" fontId="13" fillId="15" borderId="3" xfId="0" applyFont="true" applyBorder="true" applyAlignment="true" applyProtection="false">
      <alignment horizontal="center" vertical="center" textRotation="0" wrapText="tru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dxfs count="26">
    <dxf>
      <font>
        <name val="Arial"/>
        <charset val="1"/>
        <family val="0"/>
        <b val="1"/>
        <color rgb="FF8A5A00"/>
      </font>
      <fill>
        <patternFill>
          <bgColor rgb="FFFFE5B4"/>
        </patternFill>
      </fill>
    </dxf>
    <dxf>
      <fill>
        <patternFill patternType="solid">
          <fgColor rgb="FFBFE3CD"/>
          <bgColor rgb="FF000000"/>
        </patternFill>
      </fill>
    </dxf>
    <dxf>
      <fill>
        <patternFill patternType="solid">
          <fgColor rgb="FFD9F0EE"/>
          <bgColor rgb="FF000000"/>
        </patternFill>
      </fill>
    </dxf>
    <dxf>
      <fill>
        <patternFill patternType="solid">
          <fgColor rgb="FFDCEBFA"/>
          <bgColor rgb="FF000000"/>
        </patternFill>
      </fill>
    </dxf>
    <dxf>
      <fill>
        <patternFill patternType="solid">
          <fgColor rgb="FFDFF3E4"/>
          <bgColor rgb="FF000000"/>
        </patternFill>
      </fill>
    </dxf>
    <dxf>
      <fill>
        <patternFill patternType="solid">
          <fgColor rgb="FFF3E1F0"/>
          <bgColor rgb="FF000000"/>
        </patternFill>
      </fill>
    </dxf>
    <dxf>
      <fill>
        <patternFill patternType="solid">
          <fgColor rgb="FFFDE2E4"/>
          <bgColor rgb="FF000000"/>
        </patternFill>
      </fill>
    </dxf>
    <dxf>
      <fill>
        <patternFill patternType="solid">
          <fgColor rgb="FFFFE9D6"/>
          <bgColor rgb="FF000000"/>
        </patternFill>
      </fill>
    </dxf>
    <dxf>
      <fill>
        <patternFill patternType="solid">
          <fgColor rgb="FFFFF4CC"/>
          <bgColor rgb="FF000000"/>
        </patternFill>
      </fill>
    </dxf>
    <dxf>
      <fill>
        <patternFill patternType="solid">
          <bgColor rgb="FF000000"/>
        </patternFill>
      </fill>
    </dxf>
    <dxf>
      <fill>
        <patternFill patternType="solid">
          <fgColor rgb="FF3E3350"/>
          <bgColor rgb="FF000000"/>
        </patternFill>
      </fill>
    </dxf>
    <dxf>
      <fill>
        <patternFill patternType="solid">
          <fgColor rgb="FF7A64A8"/>
          <bgColor rgb="FF000000"/>
        </patternFill>
      </fill>
    </dxf>
    <dxf>
      <fill>
        <patternFill patternType="solid">
          <fgColor rgb="FF000000"/>
          <bgColor rgb="FF000000"/>
        </patternFill>
      </fill>
    </dxf>
    <dxf>
      <fill>
        <patternFill patternType="solid">
          <fgColor rgb="FF4A3F5C"/>
          <bgColor rgb="FF000000"/>
        </patternFill>
      </fill>
    </dxf>
    <dxf>
      <fill>
        <patternFill patternType="solid">
          <fgColor rgb="FF0000FF"/>
          <bgColor rgb="FF000000"/>
        </patternFill>
      </fill>
    </dxf>
    <dxf>
      <fill>
        <patternFill patternType="solid">
          <fgColor rgb="FFCDEBD5"/>
          <bgColor rgb="FF000000"/>
        </patternFill>
      </fill>
    </dxf>
    <dxf>
      <fill>
        <patternFill patternType="solid">
          <fgColor rgb="FFF8C8D4"/>
          <bgColor rgb="FF000000"/>
        </patternFill>
      </fill>
    </dxf>
    <dxf>
      <fill>
        <patternFill patternType="solid">
          <fgColor rgb="FFFFE5B4"/>
          <bgColor rgb="FF000000"/>
        </patternFill>
      </fill>
    </dxf>
    <dxf>
      <fill>
        <patternFill patternType="solid">
          <fgColor rgb="FF8A2E4B"/>
          <bgColor rgb="FF000000"/>
        </patternFill>
      </fill>
    </dxf>
    <dxf>
      <font>
        <name val="Arial"/>
        <charset val="1"/>
        <family val="0"/>
        <strike val="1"/>
        <color rgb="FFA89FB5"/>
      </font>
      <fill>
        <patternFill>
          <bgColor rgb="FFF5F2F8"/>
        </patternFill>
      </fill>
    </dxf>
    <dxf>
      <font>
        <name val="Arial"/>
        <charset val="1"/>
        <family val="0"/>
        <b val="1"/>
        <color rgb="FF8A2E4B"/>
      </font>
      <fill>
        <patternFill>
          <bgColor rgb="FFFAD4D8"/>
        </patternFill>
      </fill>
    </dxf>
    <dxf>
      <font>
        <name val="Arial"/>
        <charset val="1"/>
        <family val="0"/>
        <b val="1"/>
        <color rgb="FF3E3350"/>
      </font>
      <fill>
        <patternFill>
          <bgColor rgb="FFFFE9D6"/>
        </patternFill>
      </fill>
    </dxf>
    <dxf>
      <font>
        <name val="Arial"/>
        <charset val="1"/>
        <family val="0"/>
        <b val="1"/>
        <color rgb="FF8A2E4B"/>
      </font>
      <fill>
        <patternFill>
          <bgColor rgb="FFF8C8D4"/>
        </patternFill>
      </fill>
    </dxf>
    <dxf>
      <fill>
        <patternFill>
          <bgColor rgb="FFFFE5B4"/>
        </patternFill>
      </fill>
    </dxf>
    <dxf>
      <fill>
        <patternFill>
          <bgColor rgb="FFCDEBD5"/>
        </patternFill>
      </fill>
    </dxf>
    <dxf>
      <fill>
        <patternFill>
          <bgColor rgb="FFF8C8D4"/>
        </patternFill>
      </fill>
    </dxf>
  </dxfs>
  <colors>
    <indexedColors>
      <rgbColor rgb="FF000000"/>
      <rgbColor rgb="FFFFFFFF"/>
      <rgbColor rgb="FFFF0000"/>
      <rgbColor rgb="FF00FF00"/>
      <rgbColor rgb="FF0000FF"/>
      <rgbColor rgb="FFFFE9D6"/>
      <rgbColor rgb="FFFF00FF"/>
      <rgbColor rgb="FF00FFFF"/>
      <rgbColor rgb="FF800000"/>
      <rgbColor rgb="FF008000"/>
      <rgbColor rgb="FF000080"/>
      <rgbColor rgb="FF8A5A00"/>
      <rgbColor rgb="FF800080"/>
      <rgbColor rgb="FF008080"/>
      <rgbColor rgb="FFBFE3CD"/>
      <rgbColor rgb="FF8E849C"/>
      <rgbColor rgb="FFB8EBF0"/>
      <rgbColor rgb="FF8A2E4B"/>
      <rgbColor rgb="FFFFF4CC"/>
      <rgbColor rgb="FFD9F0EE"/>
      <rgbColor rgb="FF660066"/>
      <rgbColor rgb="FFFAD4D8"/>
      <rgbColor rgb="FF0066CC"/>
      <rgbColor rgb="FFD8CCF0"/>
      <rgbColor rgb="FF000080"/>
      <rgbColor rgb="FFFF00FF"/>
      <rgbColor rgb="FFF5F2F8"/>
      <rgbColor rgb="FF00FFFF"/>
      <rgbColor rgb="FF800080"/>
      <rgbColor rgb="FF800000"/>
      <rgbColor rgb="FF008080"/>
      <rgbColor rgb="FF0000FF"/>
      <rgbColor rgb="FF00CCFF"/>
      <rgbColor rgb="FFDFF3E4"/>
      <rgbColor rgb="FFCDEBD5"/>
      <rgbColor rgb="FFFFE5B4"/>
      <rgbColor rgb="FFBFD9F2"/>
      <rgbColor rgb="FFF8C8D4"/>
      <rgbColor rgb="FFE3DCEE"/>
      <rgbColor rgb="FFFFD9BC"/>
      <rgbColor rgb="FF7A64A8"/>
      <rgbColor rgb="FFDCEBFA"/>
      <rgbColor rgb="FFE8E0F5"/>
      <rgbColor rgb="FFFDE2E4"/>
      <rgbColor rgb="FFF3E1F0"/>
      <rgbColor rgb="FFFF6600"/>
      <rgbColor rgb="FF6B5B95"/>
      <rgbColor rgb="FFA89FB5"/>
      <rgbColor rgb="FF003366"/>
      <rgbColor rgb="FF339966"/>
      <rgbColor rgb="FF003300"/>
      <rgbColor rgb="FF333300"/>
      <rgbColor rgb="FF993300"/>
      <rgbColor rgb="FF5B4B7A"/>
      <rgbColor rgb="FF4A3F5C"/>
      <rgbColor rgb="FF3E3350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worksheet" Target="worksheets/sheet4.xml"/><Relationship Id="rId7" Type="http://schemas.openxmlformats.org/officeDocument/2006/relationships/worksheet" Target="worksheets/sheet5.xml"/><Relationship Id="rId8" Type="http://schemas.openxmlformats.org/officeDocument/2006/relationships/worksheet" Target="worksheets/sheet6.xml"/><Relationship Id="rId9" Type="http://schemas.openxmlformats.org/officeDocument/2006/relationships/sharedStrings" Target="sharedStrings.xml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_rels/sheet2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_rels/sheet3.xml.rels><?xml version="1.0" encoding="UTF-8"?>
<Relationships xmlns="http://schemas.openxmlformats.org/package/2006/relationships"><Relationship Id="rId1" Type="http://schemas.openxmlformats.org/officeDocument/2006/relationships/drawing" Target="../drawings/drawing2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D8CCF0"/>
    <pageSetUpPr fitToPage="true"/>
  </sheetPr>
  <dimension ref="B2:R49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3"/>
    <col collapsed="false" customWidth="true" hidden="false" outlineLevel="0" max="13" min="2" style="0" width="13"/>
    <col collapsed="false" customWidth="true" hidden="true" outlineLevel="0" max="19" min="16" style="0" width="13"/>
  </cols>
  <sheetData>
    <row r="2" customFormat="false" ht="39.75" hidden="false" customHeight="true" outlineLevel="0" collapsed="false">
      <c r="B2" s="1" t="s">
        <v>0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</row>
    <row r="3" customFormat="false" ht="21.75" hidden="false" customHeight="true" outlineLevel="0" collapsed="false">
      <c r="B3" s="2" t="s">
        <v>1</v>
      </c>
      <c r="C3" s="2"/>
      <c r="D3" s="2"/>
      <c r="E3" s="2"/>
      <c r="F3" s="2"/>
      <c r="G3" s="2"/>
      <c r="H3" s="2"/>
      <c r="I3" s="2"/>
      <c r="J3" s="2"/>
      <c r="K3" s="2"/>
      <c r="L3" s="2"/>
      <c r="M3" s="2"/>
    </row>
    <row r="5" customFormat="false" ht="15" hidden="false" customHeight="false" outlineLevel="0" collapsed="false">
      <c r="B5" s="3" t="s">
        <v>2</v>
      </c>
      <c r="C5" s="3"/>
      <c r="D5" s="3"/>
      <c r="E5" s="3" t="s">
        <v>3</v>
      </c>
      <c r="F5" s="3"/>
      <c r="G5" s="3"/>
      <c r="H5" s="4" t="s">
        <v>4</v>
      </c>
      <c r="I5" s="4"/>
      <c r="J5" s="4"/>
      <c r="K5" s="4" t="s">
        <v>5</v>
      </c>
      <c r="L5" s="4"/>
      <c r="M5" s="4"/>
    </row>
    <row r="6" customFormat="false" ht="37.5" hidden="false" customHeight="true" outlineLevel="0" collapsed="false">
      <c r="B6" s="5" t="n">
        <v>46669</v>
      </c>
      <c r="C6" s="5"/>
      <c r="D6" s="5"/>
      <c r="E6" s="6" t="n">
        <v>0.666666666666667</v>
      </c>
      <c r="F6" s="6"/>
      <c r="G6" s="6"/>
      <c r="H6" s="7" t="n">
        <f aca="true">IF(B6="","Set date",MAX(0,B6-TODAY()))</f>
        <v>360</v>
      </c>
      <c r="I6" s="7"/>
      <c r="J6" s="7"/>
      <c r="K6" s="8" t="n">
        <f aca="false">IF(COUNTA('Day-of Checklist'!$E$6:$E$66)=0,0,COUNTIF('Day-of Checklist'!$A$6:$A$66,"☑")/COUNTA('Day-of Checklist'!$E$6:$E$66))</f>
        <v>0</v>
      </c>
      <c r="L6" s="8"/>
      <c r="M6" s="8"/>
    </row>
    <row r="8" customFormat="false" ht="15" hidden="false" customHeight="false" outlineLevel="0" collapsed="false">
      <c r="B8" s="9" t="s">
        <v>6</v>
      </c>
      <c r="C8" s="9"/>
      <c r="D8" s="9"/>
      <c r="E8" s="9" t="s">
        <v>7</v>
      </c>
      <c r="F8" s="9"/>
      <c r="G8" s="9"/>
      <c r="H8" s="9" t="s">
        <v>8</v>
      </c>
      <c r="I8" s="9"/>
      <c r="J8" s="9"/>
      <c r="K8" s="9" t="s">
        <v>9</v>
      </c>
      <c r="L8" s="9"/>
      <c r="M8" s="9"/>
    </row>
    <row r="9" customFormat="false" ht="37.5" hidden="false" customHeight="true" outlineLevel="0" collapsed="false">
      <c r="B9" s="10" t="str">
        <f aca="false">COUNTIF('Day-of Checklist'!$A$6:$A$66,"☑")&amp;" of "&amp;COUNTA('Day-of Checklist'!$E$6:$E$66)</f>
        <v>0 of 52</v>
      </c>
      <c r="C9" s="10"/>
      <c r="D9" s="10"/>
      <c r="E9" s="10" t="str">
        <f aca="false">COUNTIF('Pack List'!A5:A65,"☑")&amp;" of "&amp;COUNTA('Pack List'!B5:B65)</f>
        <v>0 of 54</v>
      </c>
      <c r="F9" s="10"/>
      <c r="G9" s="10"/>
      <c r="H9" s="10" t="str">
        <f aca="false">COUNTIF('Who''s Doing What'!E6:E25,"Yes")&amp;" of "&amp;COUNTA('Who''s Doing What'!A6:A25)</f>
        <v>0 of 14</v>
      </c>
      <c r="I9" s="10"/>
      <c r="J9" s="10"/>
      <c r="K9" s="10" t="str">
        <f aca="false">COUNTIF('Vendors &amp; Payments'!K8:K37,"Yes")&amp;" of "&amp;COUNTA('Vendors &amp; Payments'!A8:A37)</f>
        <v>0 of 15</v>
      </c>
      <c r="L9" s="10"/>
      <c r="M9" s="10"/>
    </row>
    <row r="11" customFormat="false" ht="15" hidden="false" customHeight="false" outlineLevel="0" collapsed="false">
      <c r="B11" s="11" t="s">
        <v>10</v>
      </c>
      <c r="C11" s="11"/>
      <c r="D11" s="11"/>
      <c r="E11" s="11" t="s">
        <v>11</v>
      </c>
      <c r="F11" s="11"/>
      <c r="G11" s="11"/>
      <c r="H11" s="11" t="s">
        <v>12</v>
      </c>
      <c r="I11" s="11"/>
      <c r="J11" s="11"/>
      <c r="K11" s="12" t="s">
        <v>13</v>
      </c>
      <c r="L11" s="12"/>
      <c r="M11" s="12"/>
    </row>
    <row r="12" customFormat="false" ht="37.5" hidden="false" customHeight="true" outlineLevel="0" collapsed="false">
      <c r="B12" s="13" t="n">
        <f aca="false">'Vendors &amp; Payments'!G5</f>
        <v>0</v>
      </c>
      <c r="C12" s="13"/>
      <c r="D12" s="13"/>
      <c r="E12" s="13" t="n">
        <f aca="false">'Vendors &amp; Payments'!H5</f>
        <v>0</v>
      </c>
      <c r="F12" s="13"/>
      <c r="G12" s="13"/>
      <c r="H12" s="7" t="n">
        <f aca="false">'Vendors &amp; Payments'!J5</f>
        <v>0</v>
      </c>
      <c r="I12" s="7"/>
      <c r="J12" s="7"/>
      <c r="K12" s="7" t="n">
        <f aca="false">COUNTIFS('Day-of Checklist'!$H$6:$H$66,"High",'Day-of Checklist'!$A$6:$A$66,"&lt;&gt;☑")</f>
        <v>29</v>
      </c>
      <c r="L12" s="7"/>
      <c r="M12" s="7"/>
    </row>
    <row r="14" customFormat="false" ht="27.75" hidden="false" customHeight="true" outlineLevel="0" collapsed="false">
      <c r="B14" s="14" t="str">
        <f aca="false">IF(B6="","Enter your wedding date and ceremony time to build your checklist.",IF(P14&gt;0,"⚠ "&amp;P14&amp;" helper role(s) not confirmed yet. Open the Who is Doing What tab.",IF(P15&gt;0,"⚠ "&amp;P15&amp;" vendor(s) not confirmed for the day. Open the Vendors tab.","✓ Every role and vendor is confirmed.")))</f>
        <v>⚠ 14 helper role(s) not confirmed yet. Open the Who is Doing What tab.</v>
      </c>
      <c r="C14" s="14"/>
      <c r="D14" s="14"/>
      <c r="E14" s="14"/>
      <c r="F14" s="14"/>
      <c r="G14" s="14"/>
      <c r="H14" s="14"/>
      <c r="I14" s="14"/>
      <c r="J14" s="14"/>
      <c r="K14" s="14"/>
      <c r="L14" s="14"/>
      <c r="M14" s="14"/>
      <c r="P14" s="15" t="n">
        <f aca="false">COUNTA('Who''s Doing What'!A6:A25)-COUNTIF('Who''s Doing What'!E6:E25,"Yes")</f>
        <v>14</v>
      </c>
    </row>
    <row r="15" customFormat="false" ht="15" hidden="false" customHeight="false" outlineLevel="0" collapsed="false">
      <c r="P15" s="0" t="n">
        <f aca="false">COUNTA('Vendors &amp; Payments'!A8:A37)-COUNTIF('Vendors &amp; Payments'!K8:K37,"Yes")</f>
        <v>15</v>
      </c>
    </row>
    <row r="16" customFormat="false" ht="33.75" hidden="false" customHeight="true" outlineLevel="0" collapsed="false">
      <c r="B16" s="16" t="str">
        <f aca="false">HYPERLINK("#'Day-of Checklist'!A1","Day-of Checklist →")</f>
        <v>Day-of Checklist →</v>
      </c>
      <c r="C16" s="16"/>
      <c r="D16" s="17" t="str">
        <f aca="false">HYPERLINK("#'Pack List'!A1","Pack List →")</f>
        <v>Pack List →</v>
      </c>
      <c r="E16" s="17"/>
      <c r="F16" s="18" t="str">
        <f aca="false">HYPERLINK("#'Who's Doing What'!A1","Who's Doing What →")</f>
        <v>Who's Doing What →</v>
      </c>
      <c r="G16" s="18"/>
      <c r="H16" s="19" t="str">
        <f aca="false">HYPERLINK("#'Vendors &amp; Payments'!A1","Vendors &amp; Payments →")</f>
        <v>Vendors &amp; Payments →</v>
      </c>
      <c r="I16" s="19"/>
      <c r="J16" s="20" t="str">
        <f aca="false">HYPERLINK("#'Emergency Contacts'!A1","Emergency Contacts →")</f>
        <v>Emergency Contacts →</v>
      </c>
      <c r="K16" s="20"/>
      <c r="L16" s="21" t="s">
        <v>14</v>
      </c>
      <c r="M16" s="21"/>
    </row>
    <row r="18" customFormat="false" ht="15" hidden="false" customHeight="false" outlineLevel="0" collapsed="false">
      <c r="B18" s="22" t="s">
        <v>15</v>
      </c>
    </row>
    <row r="19" customFormat="false" ht="15" hidden="false" customHeight="false" outlineLevel="0" collapsed="false">
      <c r="B19" s="23" t="s">
        <v>16</v>
      </c>
      <c r="C19" s="23" t="s">
        <v>17</v>
      </c>
      <c r="D19" s="23" t="s">
        <v>18</v>
      </c>
      <c r="E19" s="23"/>
      <c r="F19" s="23"/>
      <c r="G19" s="23"/>
      <c r="H19" s="23"/>
      <c r="I19" s="23"/>
      <c r="J19" s="23" t="s">
        <v>19</v>
      </c>
      <c r="K19" s="23"/>
      <c r="L19" s="23" t="s">
        <v>20</v>
      </c>
      <c r="M19" s="23"/>
    </row>
    <row r="20" customFormat="false" ht="24" hidden="false" customHeight="true" outlineLevel="0" collapsed="false">
      <c r="B20" s="24" t="n">
        <f aca="false">IF(R20="","",IF(INDEX('Day-of Checklist'!$B$6:$B$66,R20)=0,"",INDEX('Day-of Checklist'!$B$6:$B$66,R20)))</f>
        <v>46668.5416666667</v>
      </c>
      <c r="C20" s="25" t="str">
        <f aca="false">IF(R20="","",IF(INDEX('Day-of Checklist'!$C$6:$C$66,R20)=0,"",INDEX('Day-of Checklist'!$C$6:$C$66,R20)))</f>
        <v>Day before</v>
      </c>
      <c r="D20" s="26" t="str">
        <f aca="false">IF(R20="","",IF(INDEX('Day-of Checklist'!$E$6:$E$66,R20)=0,"",INDEX('Day-of Checklist'!$E$6:$E$66,R20)))</f>
        <v>Attend the ceremony rehearsal and walk through the processional</v>
      </c>
      <c r="E20" s="26"/>
      <c r="F20" s="26"/>
      <c r="G20" s="26"/>
      <c r="H20" s="26"/>
      <c r="I20" s="26"/>
      <c r="J20" s="25" t="str">
        <f aca="false">IF(R20="","",IF(INDEX('Day-of Checklist'!$F$6:$F$66,R20)=0,"",INDEX('Day-of Checklist'!$F$6:$F$66,R20)))</f>
        <v>Both</v>
      </c>
      <c r="K20" s="25"/>
      <c r="L20" s="25" t="str">
        <f aca="false">IF(R20="","",IF(INDEX('Day-of Checklist'!$G$6:$G$66,R20)=0,"",INDEX('Day-of Checklist'!$G$6:$G$66,R20)))</f>
        <v>Ceremony site</v>
      </c>
      <c r="M20" s="25"/>
      <c r="Q20" s="15" t="n">
        <f aca="false">IFERROR(SMALL('Day-of Checklist'!$J$6:$J$66,1),"")</f>
        <v>46668.5416673667</v>
      </c>
      <c r="R20" s="15" t="n">
        <f aca="false">IF(Q20="","",MATCH(Q20,'Day-of Checklist'!$J$6:$J$66,0))</f>
        <v>2</v>
      </c>
    </row>
    <row r="21" customFormat="false" ht="24" hidden="false" customHeight="true" outlineLevel="0" collapsed="false">
      <c r="B21" s="24" t="n">
        <f aca="false">IF(R21="","",IF(INDEX('Day-of Checklist'!$B$6:$B$66,R21)=0,"",INDEX('Day-of Checklist'!$B$6:$B$66,R21)))</f>
        <v>46668.6666666667</v>
      </c>
      <c r="C21" s="25" t="str">
        <f aca="false">IF(R21="","",IF(INDEX('Day-of Checklist'!$C$6:$C$66,R21)=0,"",INDEX('Day-of Checklist'!$C$6:$C$66,R21)))</f>
        <v>Day before</v>
      </c>
      <c r="D21" s="26" t="str">
        <f aca="false">IF(R21="","",IF(INDEX('Day-of Checklist'!$E$6:$E$66,R21)=0,"",INDEX('Day-of Checklist'!$E$6:$E$66,R21)))</f>
        <v>Drop off decor, signage and personal items with the venue or your coordinator</v>
      </c>
      <c r="E21" s="26"/>
      <c r="F21" s="26"/>
      <c r="G21" s="26"/>
      <c r="H21" s="26"/>
      <c r="I21" s="26"/>
      <c r="J21" s="25" t="str">
        <f aca="false">IF(R21="","",IF(INDEX('Day-of Checklist'!$F$6:$F$66,R21)=0,"",INDEX('Day-of Checklist'!$F$6:$F$66,R21)))</f>
        <v>Planner / Coordinator</v>
      </c>
      <c r="K21" s="25"/>
      <c r="L21" s="25" t="str">
        <f aca="false">IF(R21="","",IF(INDEX('Day-of Checklist'!$G$6:$G$66,R21)=0,"",INDEX('Day-of Checklist'!$G$6:$G$66,R21)))</f>
        <v>Venue</v>
      </c>
      <c r="M21" s="25"/>
      <c r="Q21" s="15" t="n">
        <f aca="false">IFERROR(SMALL('Day-of Checklist'!$J$6:$J$66,2),"")</f>
        <v>46668.6666674667</v>
      </c>
      <c r="R21" s="15" t="n">
        <f aca="false">IF(Q21="","",MATCH(Q21,'Day-of Checklist'!$J$6:$J$66,0))</f>
        <v>3</v>
      </c>
    </row>
    <row r="22" customFormat="false" ht="24" hidden="false" customHeight="true" outlineLevel="0" collapsed="false">
      <c r="B22" s="24" t="n">
        <f aca="false">IF(R22="","",IF(INDEX('Day-of Checklist'!$B$6:$B$66,R22)=0,"",INDEX('Day-of Checklist'!$B$6:$B$66,R22)))</f>
        <v>46668.7916666667</v>
      </c>
      <c r="C22" s="25" t="str">
        <f aca="false">IF(R22="","",IF(INDEX('Day-of Checklist'!$C$6:$C$66,R22)=0,"",INDEX('Day-of Checklist'!$C$6:$C$66,R22)))</f>
        <v>Day before</v>
      </c>
      <c r="D22" s="26" t="str">
        <f aca="false">IF(R22="","",IF(INDEX('Day-of Checklist'!$E$6:$E$66,R22)=0,"",INDEX('Day-of Checklist'!$E$6:$E$66,R22)))</f>
        <v>Enjoy the rehearsal dinner; share toasts and any wedding party gifts</v>
      </c>
      <c r="E22" s="26"/>
      <c r="F22" s="26"/>
      <c r="G22" s="26"/>
      <c r="H22" s="26"/>
      <c r="I22" s="26"/>
      <c r="J22" s="25" t="str">
        <f aca="false">IF(R22="","",IF(INDEX('Day-of Checklist'!$F$6:$F$66,R22)=0,"",INDEX('Day-of Checklist'!$F$6:$F$66,R22)))</f>
        <v>Both</v>
      </c>
      <c r="K22" s="25"/>
      <c r="L22" s="25" t="str">
        <f aca="false">IF(R22="","",IF(INDEX('Day-of Checklist'!$G$6:$G$66,R22)=0,"",INDEX('Day-of Checklist'!$G$6:$G$66,R22)))</f>
        <v>Rehearsal dinner</v>
      </c>
      <c r="M22" s="25"/>
      <c r="Q22" s="15" t="n">
        <f aca="false">IFERROR(SMALL('Day-of Checklist'!$J$6:$J$66,3),"")</f>
        <v>46668.7916675667</v>
      </c>
      <c r="R22" s="15" t="n">
        <f aca="false">IF(Q22="","",MATCH(Q22,'Day-of Checklist'!$J$6:$J$66,0))</f>
        <v>4</v>
      </c>
    </row>
    <row r="23" customFormat="false" ht="24" hidden="false" customHeight="true" outlineLevel="0" collapsed="false">
      <c r="B23" s="24" t="n">
        <f aca="false">IF(R23="","",IF(INDEX('Day-of Checklist'!$B$6:$B$66,R23)=0,"",INDEX('Day-of Checklist'!$B$6:$B$66,R23)))</f>
        <v>46668.875</v>
      </c>
      <c r="C23" s="25" t="str">
        <f aca="false">IF(R23="","",IF(INDEX('Day-of Checklist'!$C$6:$C$66,R23)=0,"",INDEX('Day-of Checklist'!$C$6:$C$66,R23)))</f>
        <v>Day before</v>
      </c>
      <c r="D23" s="26" t="str">
        <f aca="false">IF(R23="","",IF(INDEX('Day-of Checklist'!$E$6:$E$66,R23)=0,"",INDEX('Day-of Checklist'!$E$6:$E$66,R23)))</f>
        <v>Lay out attire, rings, shoes, jewelry and accessories</v>
      </c>
      <c r="E23" s="26"/>
      <c r="F23" s="26"/>
      <c r="G23" s="26"/>
      <c r="H23" s="26"/>
      <c r="I23" s="26"/>
      <c r="J23" s="25" t="str">
        <f aca="false">IF(R23="","",IF(INDEX('Day-of Checklist'!$F$6:$F$66,R23)=0,"",INDEX('Day-of Checklist'!$F$6:$F$66,R23)))</f>
        <v>Both</v>
      </c>
      <c r="K23" s="25"/>
      <c r="L23" s="25" t="str">
        <f aca="false">IF(R23="","",IF(INDEX('Day-of Checklist'!$G$6:$G$66,R23)=0,"",INDEX('Day-of Checklist'!$G$6:$G$66,R23)))</f>
        <v>Hotel / home</v>
      </c>
      <c r="M23" s="25"/>
      <c r="Q23" s="15" t="n">
        <f aca="false">IFERROR(SMALL('Day-of Checklist'!$J$6:$J$66,4),"")</f>
        <v>46668.875001</v>
      </c>
      <c r="R23" s="15" t="n">
        <f aca="false">IF(Q23="","",MATCH(Q23,'Day-of Checklist'!$J$6:$J$66,0))</f>
        <v>5</v>
      </c>
    </row>
    <row r="24" customFormat="false" ht="24" hidden="false" customHeight="true" outlineLevel="0" collapsed="false">
      <c r="B24" s="24" t="n">
        <f aca="false">IF(R24="","",IF(INDEX('Day-of Checklist'!$B$6:$B$66,R24)=0,"",INDEX('Day-of Checklist'!$B$6:$B$66,R24)))</f>
        <v>46668.8958333333</v>
      </c>
      <c r="C24" s="25" t="str">
        <f aca="false">IF(R24="","",IF(INDEX('Day-of Checklist'!$C$6:$C$66,R24)=0,"",INDEX('Day-of Checklist'!$C$6:$C$66,R24)))</f>
        <v>Day before</v>
      </c>
      <c r="D24" s="26" t="str">
        <f aca="false">IF(R24="","",IF(INDEX('Day-of Checklist'!$E$6:$E$66,R24)=0,"",INDEX('Day-of Checklist'!$E$6:$E$66,R24)))</f>
        <v>Give vendor payment and tip envelopes to the person handling them</v>
      </c>
      <c r="E24" s="26"/>
      <c r="F24" s="26"/>
      <c r="G24" s="26"/>
      <c r="H24" s="26"/>
      <c r="I24" s="26"/>
      <c r="J24" s="25" t="str">
        <f aca="false">IF(R24="","",IF(INDEX('Day-of Checklist'!$F$6:$F$66,R24)=0,"",INDEX('Day-of Checklist'!$F$6:$F$66,R24)))</f>
        <v>Both</v>
      </c>
      <c r="K24" s="25"/>
      <c r="L24" s="25" t="str">
        <f aca="false">IF(R24="","",IF(INDEX('Day-of Checklist'!$G$6:$G$66,R24)=0,"",INDEX('Day-of Checklist'!$G$6:$G$66,R24)))</f>
        <v>Hotel / home</v>
      </c>
      <c r="M24" s="25"/>
      <c r="Q24" s="15" t="n">
        <f aca="false">IFERROR(SMALL('Day-of Checklist'!$J$6:$J$66,5),"")</f>
        <v>46668.8958344333</v>
      </c>
      <c r="R24" s="15" t="n">
        <f aca="false">IF(Q24="","",MATCH(Q24,'Day-of Checklist'!$J$6:$J$66,0))</f>
        <v>6</v>
      </c>
    </row>
    <row r="25" customFormat="false" ht="24" hidden="false" customHeight="true" outlineLevel="0" collapsed="false">
      <c r="B25" s="24" t="n">
        <f aca="false">IF(R25="","",IF(INDEX('Day-of Checklist'!$B$6:$B$66,R25)=0,"",INDEX('Day-of Checklist'!$B$6:$B$66,R25)))</f>
        <v>46668.9166666667</v>
      </c>
      <c r="C25" s="25" t="str">
        <f aca="false">IF(R25="","",IF(INDEX('Day-of Checklist'!$C$6:$C$66,R25)=0,"",INDEX('Day-of Checklist'!$C$6:$C$66,R25)))</f>
        <v>Day before</v>
      </c>
      <c r="D25" s="26" t="str">
        <f aca="false">IF(R25="","",IF(INDEX('Day-of Checklist'!$E$6:$E$66,R25)=0,"",INDEX('Day-of Checklist'!$E$6:$E$66,R25)))</f>
        <v>Charge phones, camera batteries and power banks; set two alarms</v>
      </c>
      <c r="E25" s="26"/>
      <c r="F25" s="26"/>
      <c r="G25" s="26"/>
      <c r="H25" s="26"/>
      <c r="I25" s="26"/>
      <c r="J25" s="25" t="str">
        <f aca="false">IF(R25="","",IF(INDEX('Day-of Checklist'!$F$6:$F$66,R25)=0,"",INDEX('Day-of Checklist'!$F$6:$F$66,R25)))</f>
        <v>Both</v>
      </c>
      <c r="K25" s="25"/>
      <c r="L25" s="25" t="str">
        <f aca="false">IF(R25="","",IF(INDEX('Day-of Checklist'!$G$6:$G$66,R25)=0,"",INDEX('Day-of Checklist'!$G$6:$G$66,R25)))</f>
        <v>Hotel / home</v>
      </c>
      <c r="M25" s="25"/>
      <c r="Q25" s="15" t="n">
        <f aca="false">IFERROR(SMALL('Day-of Checklist'!$J$6:$J$66,6),"")</f>
        <v>46668.9166678667</v>
      </c>
      <c r="R25" s="15" t="n">
        <f aca="false">IF(Q25="","",MATCH(Q25,'Day-of Checklist'!$J$6:$J$66,0))</f>
        <v>7</v>
      </c>
    </row>
    <row r="26" customFormat="false" ht="24" hidden="false" customHeight="true" outlineLevel="0" collapsed="false">
      <c r="B26" s="24" t="n">
        <f aca="false">IF(R26="","",IF(INDEX('Day-of Checklist'!$B$6:$B$66,R26)=0,"",INDEX('Day-of Checklist'!$B$6:$B$66,R26)))</f>
        <v>46668.9583333333</v>
      </c>
      <c r="C26" s="25" t="str">
        <f aca="false">IF(R26="","",IF(INDEX('Day-of Checklist'!$C$6:$C$66,R26)=0,"",INDEX('Day-of Checklist'!$C$6:$C$66,R26)))</f>
        <v>Day before</v>
      </c>
      <c r="D26" s="26" t="str">
        <f aca="false">IF(R26="","",IF(INDEX('Day-of Checklist'!$E$6:$E$66,R26)=0,"",INDEX('Day-of Checklist'!$E$6:$E$66,R26)))</f>
        <v>Drink water, eat something, and get as much sleep as you can</v>
      </c>
      <c r="E26" s="26"/>
      <c r="F26" s="26"/>
      <c r="G26" s="26"/>
      <c r="H26" s="26"/>
      <c r="I26" s="26"/>
      <c r="J26" s="25" t="str">
        <f aca="false">IF(R26="","",IF(INDEX('Day-of Checklist'!$F$6:$F$66,R26)=0,"",INDEX('Day-of Checklist'!$F$6:$F$66,R26)))</f>
        <v>Both</v>
      </c>
      <c r="K26" s="25"/>
      <c r="L26" s="25" t="str">
        <f aca="false">IF(R26="","",IF(INDEX('Day-of Checklist'!$G$6:$G$66,R26)=0,"",INDEX('Day-of Checklist'!$G$6:$G$66,R26)))</f>
        <v>Hotel / home</v>
      </c>
      <c r="M26" s="25"/>
      <c r="Q26" s="15" t="n">
        <f aca="false">IFERROR(SMALL('Day-of Checklist'!$J$6:$J$66,7),"")</f>
        <v>46668.9583346333</v>
      </c>
      <c r="R26" s="15" t="n">
        <f aca="false">IF(Q26="","",MATCH(Q26,'Day-of Checklist'!$J$6:$J$66,0))</f>
        <v>8</v>
      </c>
    </row>
    <row r="27" customFormat="false" ht="24" hidden="false" customHeight="true" outlineLevel="0" collapsed="false">
      <c r="B27" s="24" t="n">
        <f aca="false">IF(R27="","",IF(INDEX('Day-of Checklist'!$B$6:$B$66,R27)=0,"",INDEX('Day-of Checklist'!$B$6:$B$66,R27)))</f>
        <v>46669.2916666667</v>
      </c>
      <c r="C27" s="25" t="str">
        <f aca="false">IF(R27="","",IF(INDEX('Day-of Checklist'!$C$6:$C$66,R27)=0,"",INDEX('Day-of Checklist'!$C$6:$C$66,R27)))</f>
        <v>Wedding day</v>
      </c>
      <c r="D27" s="26" t="str">
        <f aca="false">IF(R27="","",IF(INDEX('Day-of Checklist'!$E$6:$E$66,R27)=0,"",INDEX('Day-of Checklist'!$E$6:$E$66,R27)))</f>
        <v>Wake up, hydrate and eat a real breakfast</v>
      </c>
      <c r="E27" s="26"/>
      <c r="F27" s="26"/>
      <c r="G27" s="26"/>
      <c r="H27" s="26"/>
      <c r="I27" s="26"/>
      <c r="J27" s="25" t="str">
        <f aca="false">IF(R27="","",IF(INDEX('Day-of Checklist'!$F$6:$F$66,R27)=0,"",INDEX('Day-of Checklist'!$F$6:$F$66,R27)))</f>
        <v>Both</v>
      </c>
      <c r="K27" s="25"/>
      <c r="L27" s="25" t="str">
        <f aca="false">IF(R27="","",IF(INDEX('Day-of Checklist'!$G$6:$G$66,R27)=0,"",INDEX('Day-of Checklist'!$G$6:$G$66,R27)))</f>
        <v>Hotel / home</v>
      </c>
      <c r="M27" s="25"/>
      <c r="Q27" s="15" t="n">
        <f aca="false">IFERROR(SMALL('Day-of Checklist'!$J$6:$J$66,8),"")</f>
        <v>46669.2916681667</v>
      </c>
      <c r="R27" s="15" t="n">
        <f aca="false">IF(Q27="","",MATCH(Q27,'Day-of Checklist'!$J$6:$J$66,0))</f>
        <v>10</v>
      </c>
    </row>
    <row r="29" customFormat="false" ht="15" hidden="false" customHeight="false" outlineLevel="0" collapsed="false">
      <c r="B29" s="22" t="s">
        <v>21</v>
      </c>
    </row>
    <row r="30" customFormat="false" ht="15" hidden="false" customHeight="false" outlineLevel="0" collapsed="false">
      <c r="B30" s="23" t="s">
        <v>22</v>
      </c>
      <c r="C30" s="23"/>
      <c r="D30" s="23"/>
      <c r="E30" s="23" t="s">
        <v>23</v>
      </c>
      <c r="F30" s="23" t="s">
        <v>24</v>
      </c>
      <c r="G30" s="23" t="s">
        <v>25</v>
      </c>
      <c r="H30" s="23"/>
      <c r="I30" s="23"/>
    </row>
    <row r="31" customFormat="false" ht="21" hidden="false" customHeight="true" outlineLevel="0" collapsed="false">
      <c r="B31" s="27" t="s">
        <v>26</v>
      </c>
      <c r="C31" s="27"/>
      <c r="D31" s="27"/>
      <c r="E31" s="25" t="n">
        <f aca="false">COUNTIF('Day-of Checklist'!A7:A13,"☑")</f>
        <v>0</v>
      </c>
      <c r="F31" s="25" t="n">
        <f aca="false">COUNTA('Day-of Checklist'!E7:E13)</f>
        <v>7</v>
      </c>
      <c r="G31" s="28" t="n">
        <f aca="false">IF(F31=0,0,E31/F31)</f>
        <v>0</v>
      </c>
      <c r="H31" s="28"/>
      <c r="I31" s="28"/>
    </row>
    <row r="32" customFormat="false" ht="21" hidden="false" customHeight="true" outlineLevel="0" collapsed="false">
      <c r="B32" s="29" t="s">
        <v>27</v>
      </c>
      <c r="C32" s="29"/>
      <c r="D32" s="29"/>
      <c r="E32" s="25" t="n">
        <f aca="false">COUNTIF('Day-of Checklist'!A15:A19,"☑")</f>
        <v>0</v>
      </c>
      <c r="F32" s="25" t="n">
        <f aca="false">COUNTA('Day-of Checklist'!E15:E19)</f>
        <v>5</v>
      </c>
      <c r="G32" s="28" t="n">
        <f aca="false">IF(F32=0,0,E32/F32)</f>
        <v>0</v>
      </c>
      <c r="H32" s="28"/>
      <c r="I32" s="28"/>
    </row>
    <row r="33" customFormat="false" ht="21" hidden="false" customHeight="true" outlineLevel="0" collapsed="false">
      <c r="B33" s="30" t="s">
        <v>28</v>
      </c>
      <c r="C33" s="30"/>
      <c r="D33" s="30"/>
      <c r="E33" s="25" t="n">
        <f aca="false">COUNTIF('Day-of Checklist'!A21:A30,"☑")</f>
        <v>0</v>
      </c>
      <c r="F33" s="25" t="n">
        <f aca="false">COUNTA('Day-of Checklist'!E21:E30)</f>
        <v>10</v>
      </c>
      <c r="G33" s="28" t="n">
        <f aca="false">IF(F33=0,0,E33/F33)</f>
        <v>0</v>
      </c>
      <c r="H33" s="28"/>
      <c r="I33" s="28"/>
    </row>
    <row r="34" customFormat="false" ht="21" hidden="false" customHeight="true" outlineLevel="0" collapsed="false">
      <c r="B34" s="31" t="s">
        <v>29</v>
      </c>
      <c r="C34" s="31"/>
      <c r="D34" s="31"/>
      <c r="E34" s="25" t="n">
        <f aca="false">COUNTIF('Day-of Checklist'!A32:A37,"☑")</f>
        <v>0</v>
      </c>
      <c r="F34" s="25" t="n">
        <f aca="false">COUNTA('Day-of Checklist'!E32:E37)</f>
        <v>6</v>
      </c>
      <c r="G34" s="28" t="n">
        <f aca="false">IF(F34=0,0,E34/F34)</f>
        <v>0</v>
      </c>
      <c r="H34" s="28"/>
      <c r="I34" s="28"/>
    </row>
    <row r="35" customFormat="false" ht="21" hidden="false" customHeight="true" outlineLevel="0" collapsed="false">
      <c r="B35" s="32" t="s">
        <v>30</v>
      </c>
      <c r="C35" s="32"/>
      <c r="D35" s="32"/>
      <c r="E35" s="25" t="n">
        <f aca="false">COUNTIF('Day-of Checklist'!A39:A42,"☑")</f>
        <v>0</v>
      </c>
      <c r="F35" s="25" t="n">
        <f aca="false">COUNTA('Day-of Checklist'!E39:E42)</f>
        <v>4</v>
      </c>
      <c r="G35" s="28" t="n">
        <f aca="false">IF(F35=0,0,E35/F35)</f>
        <v>0</v>
      </c>
      <c r="H35" s="28"/>
      <c r="I35" s="28"/>
    </row>
    <row r="36" customFormat="false" ht="21" hidden="false" customHeight="true" outlineLevel="0" collapsed="false">
      <c r="B36" s="33" t="s">
        <v>31</v>
      </c>
      <c r="C36" s="33"/>
      <c r="D36" s="33"/>
      <c r="E36" s="25" t="n">
        <f aca="false">COUNTIF('Day-of Checklist'!A44:A47,"☑")</f>
        <v>0</v>
      </c>
      <c r="F36" s="25" t="n">
        <f aca="false">COUNTA('Day-of Checklist'!E44:E47)</f>
        <v>4</v>
      </c>
      <c r="G36" s="28" t="n">
        <f aca="false">IF(F36=0,0,E36/F36)</f>
        <v>0</v>
      </c>
      <c r="H36" s="28"/>
      <c r="I36" s="28"/>
    </row>
    <row r="37" customFormat="false" ht="21" hidden="false" customHeight="true" outlineLevel="0" collapsed="false">
      <c r="B37" s="34" t="s">
        <v>32</v>
      </c>
      <c r="C37" s="34"/>
      <c r="D37" s="34"/>
      <c r="E37" s="25" t="n">
        <f aca="false">COUNTIF('Day-of Checklist'!A49:A57,"☑")</f>
        <v>0</v>
      </c>
      <c r="F37" s="25" t="n">
        <f aca="false">COUNTA('Day-of Checklist'!E49:E57)</f>
        <v>9</v>
      </c>
      <c r="G37" s="28" t="n">
        <f aca="false">IF(F37=0,0,E37/F37)</f>
        <v>0</v>
      </c>
      <c r="H37" s="28"/>
      <c r="I37" s="28"/>
    </row>
    <row r="38" customFormat="false" ht="21" hidden="false" customHeight="true" outlineLevel="0" collapsed="false">
      <c r="B38" s="27" t="s">
        <v>33</v>
      </c>
      <c r="C38" s="27"/>
      <c r="D38" s="27"/>
      <c r="E38" s="25" t="n">
        <f aca="false">COUNTIF('Day-of Checklist'!A59:A63,"☑")</f>
        <v>0</v>
      </c>
      <c r="F38" s="25" t="n">
        <f aca="false">COUNTA('Day-of Checklist'!E59:E63)</f>
        <v>5</v>
      </c>
      <c r="G38" s="28" t="n">
        <f aca="false">IF(F38=0,0,E38/F38)</f>
        <v>0</v>
      </c>
      <c r="H38" s="28"/>
      <c r="I38" s="28"/>
    </row>
    <row r="39" customFormat="false" ht="21" hidden="false" customHeight="true" outlineLevel="0" collapsed="false">
      <c r="B39" s="29" t="s">
        <v>34</v>
      </c>
      <c r="C39" s="29"/>
      <c r="D39" s="29"/>
      <c r="E39" s="25" t="n">
        <f aca="false">COUNTIF('Day-of Checklist'!A65:A66,"☑")</f>
        <v>0</v>
      </c>
      <c r="F39" s="25" t="n">
        <f aca="false">COUNTA('Day-of Checklist'!E65:E66)</f>
        <v>2</v>
      </c>
      <c r="G39" s="28" t="n">
        <f aca="false">IF(F39=0,0,E39/F39)</f>
        <v>0</v>
      </c>
      <c r="H39" s="28"/>
      <c r="I39" s="28"/>
    </row>
    <row r="41" customFormat="false" ht="15" hidden="false" customHeight="false" outlineLevel="0" collapsed="false">
      <c r="B41" s="22" t="s">
        <v>35</v>
      </c>
    </row>
    <row r="42" customFormat="false" ht="27.75" hidden="false" customHeight="true" outlineLevel="0" collapsed="false">
      <c r="B42" s="35" t="s">
        <v>36</v>
      </c>
      <c r="C42" s="35"/>
      <c r="D42" s="35"/>
      <c r="E42" s="35"/>
      <c r="F42" s="35"/>
      <c r="G42" s="35"/>
      <c r="H42" s="35"/>
      <c r="I42" s="35"/>
      <c r="J42" s="35"/>
      <c r="K42" s="35"/>
      <c r="L42" s="35"/>
      <c r="M42" s="35"/>
    </row>
    <row r="43" customFormat="false" ht="27.75" hidden="false" customHeight="true" outlineLevel="0" collapsed="false">
      <c r="B43" s="35" t="s">
        <v>37</v>
      </c>
      <c r="C43" s="35"/>
      <c r="D43" s="35"/>
      <c r="E43" s="35"/>
      <c r="F43" s="35"/>
      <c r="G43" s="35"/>
      <c r="H43" s="35"/>
      <c r="I43" s="35"/>
      <c r="J43" s="35"/>
      <c r="K43" s="35"/>
      <c r="L43" s="35"/>
      <c r="M43" s="35"/>
    </row>
    <row r="44" customFormat="false" ht="27.75" hidden="false" customHeight="true" outlineLevel="0" collapsed="false">
      <c r="B44" s="35" t="s">
        <v>38</v>
      </c>
      <c r="C44" s="35"/>
      <c r="D44" s="35"/>
      <c r="E44" s="35"/>
      <c r="F44" s="35"/>
      <c r="G44" s="35"/>
      <c r="H44" s="35"/>
      <c r="I44" s="35"/>
      <c r="J44" s="35"/>
      <c r="K44" s="35"/>
      <c r="L44" s="35"/>
      <c r="M44" s="35"/>
    </row>
    <row r="45" customFormat="false" ht="27.75" hidden="false" customHeight="true" outlineLevel="0" collapsed="false">
      <c r="B45" s="35" t="s">
        <v>39</v>
      </c>
      <c r="C45" s="35"/>
      <c r="D45" s="35"/>
      <c r="E45" s="35"/>
      <c r="F45" s="35"/>
      <c r="G45" s="35"/>
      <c r="H45" s="35"/>
      <c r="I45" s="35"/>
      <c r="J45" s="35"/>
      <c r="K45" s="35"/>
      <c r="L45" s="35"/>
      <c r="M45" s="35"/>
    </row>
    <row r="46" customFormat="false" ht="27.75" hidden="false" customHeight="true" outlineLevel="0" collapsed="false">
      <c r="B46" s="35" t="s">
        <v>40</v>
      </c>
      <c r="C46" s="35"/>
      <c r="D46" s="35"/>
      <c r="E46" s="35"/>
      <c r="F46" s="35"/>
      <c r="G46" s="35"/>
      <c r="H46" s="35"/>
      <c r="I46" s="35"/>
      <c r="J46" s="35"/>
      <c r="K46" s="35"/>
      <c r="L46" s="35"/>
      <c r="M46" s="35"/>
    </row>
    <row r="47" customFormat="false" ht="27.75" hidden="false" customHeight="true" outlineLevel="0" collapsed="false">
      <c r="B47" s="35" t="s">
        <v>41</v>
      </c>
      <c r="C47" s="35"/>
      <c r="D47" s="35"/>
      <c r="E47" s="35"/>
      <c r="F47" s="35"/>
      <c r="G47" s="35"/>
      <c r="H47" s="35"/>
      <c r="I47" s="35"/>
      <c r="J47" s="35"/>
      <c r="K47" s="35"/>
      <c r="L47" s="35"/>
      <c r="M47" s="35"/>
    </row>
    <row r="49" customFormat="false" ht="27.75" hidden="false" customHeight="true" outlineLevel="0" collapsed="false">
      <c r="B49" s="36" t="s">
        <v>42</v>
      </c>
      <c r="C49" s="36"/>
      <c r="D49" s="36"/>
      <c r="E49" s="36"/>
      <c r="F49" s="36"/>
      <c r="G49" s="36"/>
      <c r="H49" s="36"/>
      <c r="I49" s="36"/>
      <c r="J49" s="36"/>
      <c r="K49" s="36"/>
      <c r="L49" s="36"/>
      <c r="M49" s="36"/>
    </row>
  </sheetData>
  <mergeCells count="87">
    <mergeCell ref="B2:M2"/>
    <mergeCell ref="B3:M3"/>
    <mergeCell ref="B5:D5"/>
    <mergeCell ref="E5:G5"/>
    <mergeCell ref="H5:J5"/>
    <mergeCell ref="K5:M5"/>
    <mergeCell ref="B6:D6"/>
    <mergeCell ref="E6:G6"/>
    <mergeCell ref="H6:J6"/>
    <mergeCell ref="K6:M6"/>
    <mergeCell ref="B8:D8"/>
    <mergeCell ref="E8:G8"/>
    <mergeCell ref="H8:J8"/>
    <mergeCell ref="K8:M8"/>
    <mergeCell ref="B9:D9"/>
    <mergeCell ref="E9:G9"/>
    <mergeCell ref="H9:J9"/>
    <mergeCell ref="K9:M9"/>
    <mergeCell ref="B11:D11"/>
    <mergeCell ref="E11:G11"/>
    <mergeCell ref="H11:J11"/>
    <mergeCell ref="K11:M11"/>
    <mergeCell ref="B12:D12"/>
    <mergeCell ref="E12:G12"/>
    <mergeCell ref="H12:J12"/>
    <mergeCell ref="K12:M12"/>
    <mergeCell ref="B14:M14"/>
    <mergeCell ref="B16:C16"/>
    <mergeCell ref="D16:E16"/>
    <mergeCell ref="F16:G16"/>
    <mergeCell ref="H16:I16"/>
    <mergeCell ref="J16:K16"/>
    <mergeCell ref="L16:M16"/>
    <mergeCell ref="D19:I19"/>
    <mergeCell ref="J19:K19"/>
    <mergeCell ref="L19:M19"/>
    <mergeCell ref="D20:I20"/>
    <mergeCell ref="J20:K20"/>
    <mergeCell ref="L20:M20"/>
    <mergeCell ref="D21:I21"/>
    <mergeCell ref="J21:K21"/>
    <mergeCell ref="L21:M21"/>
    <mergeCell ref="D22:I22"/>
    <mergeCell ref="J22:K22"/>
    <mergeCell ref="L22:M22"/>
    <mergeCell ref="D23:I23"/>
    <mergeCell ref="J23:K23"/>
    <mergeCell ref="L23:M23"/>
    <mergeCell ref="D24:I24"/>
    <mergeCell ref="J24:K24"/>
    <mergeCell ref="L24:M24"/>
    <mergeCell ref="D25:I25"/>
    <mergeCell ref="J25:K25"/>
    <mergeCell ref="L25:M25"/>
    <mergeCell ref="D26:I26"/>
    <mergeCell ref="J26:K26"/>
    <mergeCell ref="L26:M26"/>
    <mergeCell ref="D27:I27"/>
    <mergeCell ref="J27:K27"/>
    <mergeCell ref="L27:M27"/>
    <mergeCell ref="B30:D30"/>
    <mergeCell ref="G30:I30"/>
    <mergeCell ref="B31:D31"/>
    <mergeCell ref="G31:I31"/>
    <mergeCell ref="B32:D32"/>
    <mergeCell ref="G32:I32"/>
    <mergeCell ref="B33:D33"/>
    <mergeCell ref="G33:I33"/>
    <mergeCell ref="B34:D34"/>
    <mergeCell ref="G34:I34"/>
    <mergeCell ref="B35:D35"/>
    <mergeCell ref="G35:I35"/>
    <mergeCell ref="B36:D36"/>
    <mergeCell ref="G36:I36"/>
    <mergeCell ref="B37:D37"/>
    <mergeCell ref="G37:I37"/>
    <mergeCell ref="B38:D38"/>
    <mergeCell ref="G38:I38"/>
    <mergeCell ref="B39:D39"/>
    <mergeCell ref="G39:I39"/>
    <mergeCell ref="B42:M42"/>
    <mergeCell ref="B43:M43"/>
    <mergeCell ref="B44:M44"/>
    <mergeCell ref="B45:M45"/>
    <mergeCell ref="B46:M46"/>
    <mergeCell ref="B47:M47"/>
    <mergeCell ref="B49:M49"/>
  </mergeCells>
  <conditionalFormatting sqref="B14:M14">
    <cfRule type="expression" priority="2" aboveAverage="0" equalAverage="0" bottom="0" percent="0" rank="0" text="" dxfId="0">
      <formula>LEFT($B$14,1)="⚠"</formula>
    </cfRule>
  </conditionalFormatting>
  <conditionalFormatting sqref="G31:G39">
    <cfRule type="dataBar" priority="3">
      <dataBar showValue="1" minLength="10" maxLength="90">
        <cfvo type="num" val="0"/>
        <cfvo type="num" val="1"/>
        <color rgb="FFB5E0C3"/>
      </dataBar>
      <extLst>
        <ext xmlns:x14="http://schemas.microsoft.com/office/spreadsheetml/2009/9/main" uri="{B025F937-C7B1-47D3-B67F-A62EFF666E3E}">
          <x14:id>{D92B5026-AF70-4738-B828-70459FC673C6}</x14:id>
        </ext>
      </extLst>
    </cfRule>
  </conditionalFormatting>
  <printOptions headings="false" gridLines="false" gridLinesSet="true" horizontalCentered="false" verticalCentered="false"/>
  <pageMargins left="0.75" right="0.75" top="1" bottom="1" header="0.511811023622047" footer="0.511811023622047"/>
  <pageSetup paperSize="1" scale="100" fitToWidth="1" fitToHeight="0" pageOrder="downThenOver" orientation="portrait" blackAndWhite="false" draft="false" cellComments="none" horizontalDpi="300" verticalDpi="300" copies="1"/>
  <headerFooter differentFirst="false" differentOddEven="false">
    <oddHeader/>
    <oddFooter/>
  </headerFooter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D92B5026-AF70-4738-B828-70459FC673C6}">
            <x14:dataBar minLength="10" maxLength="90" axisPosition="none" gradient="true">
              <x14:cfvo type="num">
                <xm:f>0</xm:f>
              </x14:cfvo>
              <x14:cfvo type="num">
                <xm:f>1</xm:f>
              </x14:cfvo>
              <x14:negativeFillColor rgb="FFB5E0C3"/>
              <x14:axisColor rgb="FF000000"/>
            </x14:dataBar>
          </x14:cfRule>
          <xm:sqref>G31:G39</xm:sqref>
        </x14:conditionalFormatting>
      </x14:conditionalFormatting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DFF3E4"/>
    <pageSetUpPr fitToPage="true"/>
  </sheetPr>
  <dimension ref="A1:J66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4" ySplit="5" topLeftCell="E6" activePane="bottomRight" state="frozen"/>
      <selection pane="topLeft" activeCell="A1" activeCellId="0" sqref="A1"/>
      <selection pane="topRight" activeCell="E1" activeCellId="0" sqref="E1"/>
      <selection pane="bottomLeft" activeCell="A6" activeCellId="0" sqref="A6"/>
      <selection pane="bottomRigh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7"/>
    <col collapsed="false" customWidth="true" hidden="false" outlineLevel="0" max="2" min="2" style="0" width="11"/>
    <col collapsed="false" customWidth="true" hidden="false" outlineLevel="0" max="4" min="3" style="0" width="12"/>
    <col collapsed="false" customWidth="true" hidden="false" outlineLevel="0" max="5" min="5" style="0" width="56"/>
    <col collapsed="false" customWidth="true" hidden="false" outlineLevel="0" max="6" min="6" style="0" width="20"/>
    <col collapsed="false" customWidth="true" hidden="false" outlineLevel="0" max="7" min="7" style="0" width="19"/>
    <col collapsed="false" customWidth="true" hidden="false" outlineLevel="0" max="8" min="8" style="0" width="10"/>
    <col collapsed="false" customWidth="true" hidden="false" outlineLevel="0" max="9" min="9" style="0" width="46"/>
    <col collapsed="false" customWidth="true" hidden="true" outlineLevel="0" max="10" min="10" style="0" width="13"/>
  </cols>
  <sheetData>
    <row r="1" customFormat="false" ht="39.75" hidden="false" customHeight="true" outlineLevel="0" collapsed="false">
      <c r="A1" s="37" t="s">
        <v>0</v>
      </c>
      <c r="B1" s="37"/>
      <c r="C1" s="37"/>
      <c r="D1" s="37"/>
      <c r="E1" s="37"/>
      <c r="F1" s="37"/>
      <c r="G1" s="37"/>
      <c r="H1" s="37"/>
      <c r="I1" s="37"/>
    </row>
    <row r="2" customFormat="false" ht="15" hidden="false" customHeight="false" outlineLevel="0" collapsed="false">
      <c r="A2" s="38" t="str">
        <f aca="false">HYPERLINK("#'Start Here'!A1","← Back to Start Here")</f>
        <v>← Back to Start Here</v>
      </c>
    </row>
    <row r="3" customFormat="false" ht="15" hidden="false" customHeight="false" outlineLevel="0" collapsed="false">
      <c r="B3" s="39" t="s">
        <v>43</v>
      </c>
      <c r="C3" s="40" t="n">
        <f aca="false">IF('Start Here'!$B$6="","",'Start Here'!$B$6)</f>
        <v>46669</v>
      </c>
      <c r="E3" s="41" t="s">
        <v>44</v>
      </c>
    </row>
    <row r="5" customFormat="false" ht="31.5" hidden="false" customHeight="true" outlineLevel="0" collapsed="false">
      <c r="A5" s="42" t="s">
        <v>23</v>
      </c>
      <c r="B5" s="42" t="s">
        <v>16</v>
      </c>
      <c r="C5" s="42" t="s">
        <v>17</v>
      </c>
      <c r="D5" s="42" t="s">
        <v>45</v>
      </c>
      <c r="E5" s="42" t="s">
        <v>18</v>
      </c>
      <c r="F5" s="42" t="s">
        <v>46</v>
      </c>
      <c r="G5" s="42" t="s">
        <v>20</v>
      </c>
      <c r="H5" s="42" t="s">
        <v>47</v>
      </c>
      <c r="I5" s="42" t="s">
        <v>48</v>
      </c>
    </row>
    <row r="6" customFormat="false" ht="24" hidden="false" customHeight="true" outlineLevel="0" collapsed="false">
      <c r="A6" s="43" t="s">
        <v>49</v>
      </c>
      <c r="B6" s="43"/>
      <c r="C6" s="43"/>
      <c r="D6" s="43"/>
      <c r="E6" s="43"/>
      <c r="F6" s="43"/>
      <c r="G6" s="43"/>
      <c r="H6" s="43"/>
      <c r="I6" s="43"/>
    </row>
    <row r="7" customFormat="false" ht="37.5" hidden="false" customHeight="true" outlineLevel="0" collapsed="false">
      <c r="A7" s="44" t="s">
        <v>50</v>
      </c>
      <c r="B7" s="45" t="n">
        <f aca="false">IF(OR('Start Here'!$B$6="",'Start Here'!$E$6=""),"",'Start Here'!$B$6+'Start Here'!$E$6+D7/1440)</f>
        <v>46668.5416666667</v>
      </c>
      <c r="C7" s="25" t="str">
        <f aca="false">IF(B7="","",IF(INT(B7)&lt;'Start Here'!$B$6,"Day before",IF(INT(B7)&gt;'Start Here'!$B$6,"Next day","Wedding day")))</f>
        <v>Day before</v>
      </c>
      <c r="D7" s="46" t="n">
        <v>-1620</v>
      </c>
      <c r="E7" s="47" t="s">
        <v>51</v>
      </c>
      <c r="F7" s="48" t="s">
        <v>52</v>
      </c>
      <c r="G7" s="48" t="s">
        <v>53</v>
      </c>
      <c r="H7" s="25" t="s">
        <v>54</v>
      </c>
      <c r="I7" s="26" t="s">
        <v>55</v>
      </c>
      <c r="J7" s="49" t="n">
        <f aca="false">IF(OR(A7="☑",B7=""),"",B7+ROW()/10000000)</f>
        <v>46668.5416673667</v>
      </c>
    </row>
    <row r="8" customFormat="false" ht="37.5" hidden="false" customHeight="true" outlineLevel="0" collapsed="false">
      <c r="A8" s="44" t="s">
        <v>50</v>
      </c>
      <c r="B8" s="45" t="n">
        <f aca="false">IF(OR('Start Here'!$B$6="",'Start Here'!$E$6=""),"",'Start Here'!$B$6+'Start Here'!$E$6+D8/1440)</f>
        <v>46668.6666666667</v>
      </c>
      <c r="C8" s="25" t="str">
        <f aca="false">IF(B8="","",IF(INT(B8)&lt;'Start Here'!$B$6,"Day before",IF(INT(B8)&gt;'Start Here'!$B$6,"Next day","Wedding day")))</f>
        <v>Day before</v>
      </c>
      <c r="D8" s="46" t="n">
        <v>-1440</v>
      </c>
      <c r="E8" s="47" t="s">
        <v>56</v>
      </c>
      <c r="F8" s="48" t="s">
        <v>57</v>
      </c>
      <c r="G8" s="48" t="s">
        <v>58</v>
      </c>
      <c r="H8" s="25" t="s">
        <v>54</v>
      </c>
      <c r="I8" s="26" t="s">
        <v>59</v>
      </c>
      <c r="J8" s="49" t="n">
        <f aca="false">IF(OR(A8="☑",B8=""),"",B8+ROW()/10000000)</f>
        <v>46668.6666674667</v>
      </c>
    </row>
    <row r="9" customFormat="false" ht="37.5" hidden="false" customHeight="true" outlineLevel="0" collapsed="false">
      <c r="A9" s="44" t="s">
        <v>50</v>
      </c>
      <c r="B9" s="45" t="n">
        <f aca="false">IF(OR('Start Here'!$B$6="",'Start Here'!$E$6=""),"",'Start Here'!$B$6+'Start Here'!$E$6+D9/1440)</f>
        <v>46668.7916666667</v>
      </c>
      <c r="C9" s="25" t="str">
        <f aca="false">IF(B9="","",IF(INT(B9)&lt;'Start Here'!$B$6,"Day before",IF(INT(B9)&gt;'Start Here'!$B$6,"Next day","Wedding day")))</f>
        <v>Day before</v>
      </c>
      <c r="D9" s="46" t="n">
        <v>-1260</v>
      </c>
      <c r="E9" s="47" t="s">
        <v>60</v>
      </c>
      <c r="F9" s="48" t="s">
        <v>52</v>
      </c>
      <c r="G9" s="48" t="s">
        <v>61</v>
      </c>
      <c r="H9" s="25" t="s">
        <v>62</v>
      </c>
      <c r="I9" s="26"/>
      <c r="J9" s="49" t="n">
        <f aca="false">IF(OR(A9="☑",B9=""),"",B9+ROW()/10000000)</f>
        <v>46668.7916675667</v>
      </c>
    </row>
    <row r="10" customFormat="false" ht="24" hidden="false" customHeight="true" outlineLevel="0" collapsed="false">
      <c r="A10" s="44" t="s">
        <v>50</v>
      </c>
      <c r="B10" s="45" t="n">
        <f aca="false">IF(OR('Start Here'!$B$6="",'Start Here'!$E$6=""),"",'Start Here'!$B$6+'Start Here'!$E$6+D10/1440)</f>
        <v>46668.875</v>
      </c>
      <c r="C10" s="25" t="str">
        <f aca="false">IF(B10="","",IF(INT(B10)&lt;'Start Here'!$B$6,"Day before",IF(INT(B10)&gt;'Start Here'!$B$6,"Next day","Wedding day")))</f>
        <v>Day before</v>
      </c>
      <c r="D10" s="46" t="n">
        <v>-1140</v>
      </c>
      <c r="E10" s="47" t="s">
        <v>63</v>
      </c>
      <c r="F10" s="48" t="s">
        <v>52</v>
      </c>
      <c r="G10" s="48" t="s">
        <v>64</v>
      </c>
      <c r="H10" s="25" t="s">
        <v>54</v>
      </c>
      <c r="I10" s="26" t="s">
        <v>65</v>
      </c>
      <c r="J10" s="49" t="n">
        <f aca="false">IF(OR(A10="☑",B10=""),"",B10+ROW()/10000000)</f>
        <v>46668.875001</v>
      </c>
    </row>
    <row r="11" customFormat="false" ht="37.5" hidden="false" customHeight="true" outlineLevel="0" collapsed="false">
      <c r="A11" s="44" t="s">
        <v>50</v>
      </c>
      <c r="B11" s="45" t="n">
        <f aca="false">IF(OR('Start Here'!$B$6="",'Start Here'!$E$6=""),"",'Start Here'!$B$6+'Start Here'!$E$6+D11/1440)</f>
        <v>46668.8958333333</v>
      </c>
      <c r="C11" s="25" t="str">
        <f aca="false">IF(B11="","",IF(INT(B11)&lt;'Start Here'!$B$6,"Day before",IF(INT(B11)&gt;'Start Here'!$B$6,"Next day","Wedding day")))</f>
        <v>Day before</v>
      </c>
      <c r="D11" s="46" t="n">
        <v>-1110</v>
      </c>
      <c r="E11" s="47" t="s">
        <v>66</v>
      </c>
      <c r="F11" s="48" t="s">
        <v>52</v>
      </c>
      <c r="G11" s="48" t="s">
        <v>64</v>
      </c>
      <c r="H11" s="25" t="s">
        <v>54</v>
      </c>
      <c r="I11" s="26" t="s">
        <v>67</v>
      </c>
      <c r="J11" s="49" t="n">
        <f aca="false">IF(OR(A11="☑",B11=""),"",B11+ROW()/10000000)</f>
        <v>46668.8958344333</v>
      </c>
    </row>
    <row r="12" customFormat="false" ht="37.5" hidden="false" customHeight="true" outlineLevel="0" collapsed="false">
      <c r="A12" s="44" t="s">
        <v>50</v>
      </c>
      <c r="B12" s="45" t="n">
        <f aca="false">IF(OR('Start Here'!$B$6="",'Start Here'!$E$6=""),"",'Start Here'!$B$6+'Start Here'!$E$6+D12/1440)</f>
        <v>46668.9166666667</v>
      </c>
      <c r="C12" s="25" t="str">
        <f aca="false">IF(B12="","",IF(INT(B12)&lt;'Start Here'!$B$6,"Day before",IF(INT(B12)&gt;'Start Here'!$B$6,"Next day","Wedding day")))</f>
        <v>Day before</v>
      </c>
      <c r="D12" s="46" t="n">
        <v>-1080</v>
      </c>
      <c r="E12" s="47" t="s">
        <v>68</v>
      </c>
      <c r="F12" s="48" t="s">
        <v>52</v>
      </c>
      <c r="G12" s="48" t="s">
        <v>64</v>
      </c>
      <c r="H12" s="25" t="s">
        <v>62</v>
      </c>
      <c r="I12" s="26"/>
      <c r="J12" s="49" t="n">
        <f aca="false">IF(OR(A12="☑",B12=""),"",B12+ROW()/10000000)</f>
        <v>46668.9166678667</v>
      </c>
    </row>
    <row r="13" customFormat="false" ht="24" hidden="false" customHeight="true" outlineLevel="0" collapsed="false">
      <c r="A13" s="44" t="s">
        <v>50</v>
      </c>
      <c r="B13" s="45" t="n">
        <f aca="false">IF(OR('Start Here'!$B$6="",'Start Here'!$E$6=""),"",'Start Here'!$B$6+'Start Here'!$E$6+D13/1440)</f>
        <v>46668.9583333333</v>
      </c>
      <c r="C13" s="25" t="str">
        <f aca="false">IF(B13="","",IF(INT(B13)&lt;'Start Here'!$B$6,"Day before",IF(INT(B13)&gt;'Start Here'!$B$6,"Next day","Wedding day")))</f>
        <v>Day before</v>
      </c>
      <c r="D13" s="46" t="n">
        <v>-1020</v>
      </c>
      <c r="E13" s="47" t="s">
        <v>69</v>
      </c>
      <c r="F13" s="48" t="s">
        <v>52</v>
      </c>
      <c r="G13" s="48" t="s">
        <v>64</v>
      </c>
      <c r="H13" s="25" t="s">
        <v>62</v>
      </c>
      <c r="I13" s="26"/>
      <c r="J13" s="49" t="n">
        <f aca="false">IF(OR(A13="☑",B13=""),"",B13+ROW()/10000000)</f>
        <v>46668.9583346333</v>
      </c>
    </row>
    <row r="14" customFormat="false" ht="24" hidden="false" customHeight="true" outlineLevel="0" collapsed="false">
      <c r="A14" s="50" t="s">
        <v>70</v>
      </c>
      <c r="B14" s="50"/>
      <c r="C14" s="50"/>
      <c r="D14" s="50"/>
      <c r="E14" s="50"/>
      <c r="F14" s="50"/>
      <c r="G14" s="50"/>
      <c r="H14" s="50"/>
      <c r="I14" s="50"/>
    </row>
    <row r="15" customFormat="false" ht="24" hidden="false" customHeight="true" outlineLevel="0" collapsed="false">
      <c r="A15" s="44" t="s">
        <v>50</v>
      </c>
      <c r="B15" s="51" t="n">
        <f aca="false">IF(OR('Start Here'!$B$6="",'Start Here'!$E$6=""),"",'Start Here'!$B$6+'Start Here'!$E$6+D15/1440)</f>
        <v>46669.2916666667</v>
      </c>
      <c r="C15" s="25" t="str">
        <f aca="false">IF(B15="","",IF(INT(B15)&lt;'Start Here'!$B$6,"Day before",IF(INT(B15)&gt;'Start Here'!$B$6,"Next day","Wedding day")))</f>
        <v>Wedding day</v>
      </c>
      <c r="D15" s="46" t="n">
        <v>-540</v>
      </c>
      <c r="E15" s="47" t="s">
        <v>71</v>
      </c>
      <c r="F15" s="48" t="s">
        <v>52</v>
      </c>
      <c r="G15" s="48" t="s">
        <v>64</v>
      </c>
      <c r="H15" s="25" t="s">
        <v>54</v>
      </c>
      <c r="I15" s="26" t="s">
        <v>72</v>
      </c>
      <c r="J15" s="49" t="n">
        <f aca="false">IF(OR(A15="☑",B15=""),"",B15+ROW()/10000000)</f>
        <v>46669.2916681667</v>
      </c>
    </row>
    <row r="16" customFormat="false" ht="37.5" hidden="false" customHeight="true" outlineLevel="0" collapsed="false">
      <c r="A16" s="44" t="s">
        <v>50</v>
      </c>
      <c r="B16" s="51" t="n">
        <f aca="false">IF(OR('Start Here'!$B$6="",'Start Here'!$E$6=""),"",'Start Here'!$B$6+'Start Here'!$E$6+D16/1440)</f>
        <v>46669.3125</v>
      </c>
      <c r="C16" s="25" t="str">
        <f aca="false">IF(B16="","",IF(INT(B16)&lt;'Start Here'!$B$6,"Day before",IF(INT(B16)&gt;'Start Here'!$B$6,"Next day","Wedding day")))</f>
        <v>Wedding day</v>
      </c>
      <c r="D16" s="46" t="n">
        <v>-510</v>
      </c>
      <c r="E16" s="47" t="s">
        <v>73</v>
      </c>
      <c r="F16" s="48" t="s">
        <v>57</v>
      </c>
      <c r="G16" s="48" t="s">
        <v>74</v>
      </c>
      <c r="H16" s="25" t="s">
        <v>54</v>
      </c>
      <c r="I16" s="26" t="s">
        <v>75</v>
      </c>
      <c r="J16" s="49" t="n">
        <f aca="false">IF(OR(A16="☑",B16=""),"",B16+ROW()/10000000)</f>
        <v>46669.3125016</v>
      </c>
    </row>
    <row r="17" customFormat="false" ht="37.5" hidden="false" customHeight="true" outlineLevel="0" collapsed="false">
      <c r="A17" s="44" t="s">
        <v>50</v>
      </c>
      <c r="B17" s="51" t="n">
        <f aca="false">IF(OR('Start Here'!$B$6="",'Start Here'!$E$6=""),"",'Start Here'!$B$6+'Start Here'!$E$6+D17/1440)</f>
        <v>46669.3333333333</v>
      </c>
      <c r="C17" s="25" t="str">
        <f aca="false">IF(B17="","",IF(INT(B17)&lt;'Start Here'!$B$6,"Day before",IF(INT(B17)&gt;'Start Here'!$B$6,"Next day","Wedding day")))</f>
        <v>Wedding day</v>
      </c>
      <c r="D17" s="46" t="n">
        <v>-480</v>
      </c>
      <c r="E17" s="47" t="s">
        <v>76</v>
      </c>
      <c r="F17" s="48" t="s">
        <v>77</v>
      </c>
      <c r="G17" s="48" t="s">
        <v>74</v>
      </c>
      <c r="H17" s="25" t="s">
        <v>62</v>
      </c>
      <c r="I17" s="26"/>
      <c r="J17" s="49" t="n">
        <f aca="false">IF(OR(A17="☑",B17=""),"",B17+ROW()/10000000)</f>
        <v>46669.3333350333</v>
      </c>
    </row>
    <row r="18" customFormat="false" ht="37.5" hidden="false" customHeight="true" outlineLevel="0" collapsed="false">
      <c r="A18" s="44" t="s">
        <v>50</v>
      </c>
      <c r="B18" s="51" t="n">
        <f aca="false">IF(OR('Start Here'!$B$6="",'Start Here'!$E$6=""),"",'Start Here'!$B$6+'Start Here'!$E$6+D18/1440)</f>
        <v>46669.375</v>
      </c>
      <c r="C18" s="25" t="str">
        <f aca="false">IF(B18="","",IF(INT(B18)&lt;'Start Here'!$B$6,"Day before",IF(INT(B18)&gt;'Start Here'!$B$6,"Next day","Wedding day")))</f>
        <v>Wedding day</v>
      </c>
      <c r="D18" s="46" t="n">
        <v>-420</v>
      </c>
      <c r="E18" s="47" t="s">
        <v>78</v>
      </c>
      <c r="F18" s="48" t="s">
        <v>57</v>
      </c>
      <c r="G18" s="48" t="s">
        <v>58</v>
      </c>
      <c r="H18" s="25" t="s">
        <v>54</v>
      </c>
      <c r="I18" s="26" t="s">
        <v>79</v>
      </c>
      <c r="J18" s="49" t="n">
        <f aca="false">IF(OR(A18="☑",B18=""),"",B18+ROW()/10000000)</f>
        <v>46669.3750018</v>
      </c>
    </row>
    <row r="19" customFormat="false" ht="24" hidden="false" customHeight="true" outlineLevel="0" collapsed="false">
      <c r="A19" s="44" t="s">
        <v>50</v>
      </c>
      <c r="B19" s="51" t="n">
        <f aca="false">IF(OR('Start Here'!$B$6="",'Start Here'!$E$6=""),"",'Start Here'!$B$6+'Start Here'!$E$6+D19/1440)</f>
        <v>46669.3958333333</v>
      </c>
      <c r="C19" s="25" t="str">
        <f aca="false">IF(B19="","",IF(INT(B19)&lt;'Start Here'!$B$6,"Day before",IF(INT(B19)&gt;'Start Here'!$B$6,"Next day","Wedding day")))</f>
        <v>Wedding day</v>
      </c>
      <c r="D19" s="46" t="n">
        <v>-390</v>
      </c>
      <c r="E19" s="47" t="s">
        <v>80</v>
      </c>
      <c r="F19" s="48" t="s">
        <v>77</v>
      </c>
      <c r="G19" s="48" t="s">
        <v>81</v>
      </c>
      <c r="H19" s="25" t="s">
        <v>62</v>
      </c>
      <c r="I19" s="26"/>
      <c r="J19" s="49" t="n">
        <f aca="false">IF(OR(A19="☑",B19=""),"",B19+ROW()/10000000)</f>
        <v>46669.3958352333</v>
      </c>
    </row>
    <row r="20" customFormat="false" ht="24" hidden="false" customHeight="true" outlineLevel="0" collapsed="false">
      <c r="A20" s="52" t="s">
        <v>82</v>
      </c>
      <c r="B20" s="52"/>
      <c r="C20" s="52"/>
      <c r="D20" s="52"/>
      <c r="E20" s="52"/>
      <c r="F20" s="52"/>
      <c r="G20" s="52"/>
      <c r="H20" s="52"/>
      <c r="I20" s="52"/>
    </row>
    <row r="21" customFormat="false" ht="24" hidden="false" customHeight="true" outlineLevel="0" collapsed="false">
      <c r="A21" s="44" t="s">
        <v>50</v>
      </c>
      <c r="B21" s="53" t="n">
        <f aca="false">IF(OR('Start Here'!$B$6="",'Start Here'!$E$6=""),"",'Start Here'!$B$6+'Start Here'!$E$6+D21/1440)</f>
        <v>46669.4166666667</v>
      </c>
      <c r="C21" s="25" t="str">
        <f aca="false">IF(B21="","",IF(INT(B21)&lt;'Start Here'!$B$6,"Day before",IF(INT(B21)&gt;'Start Here'!$B$6,"Next day","Wedding day")))</f>
        <v>Wedding day</v>
      </c>
      <c r="D21" s="46" t="n">
        <v>-360</v>
      </c>
      <c r="E21" s="47" t="s">
        <v>83</v>
      </c>
      <c r="F21" s="48" t="s">
        <v>84</v>
      </c>
      <c r="G21" s="48" t="s">
        <v>85</v>
      </c>
      <c r="H21" s="25" t="s">
        <v>54</v>
      </c>
      <c r="I21" s="26"/>
      <c r="J21" s="49" t="n">
        <f aca="false">IF(OR(A21="☑",B21=""),"",B21+ROW()/10000000)</f>
        <v>46669.4166687667</v>
      </c>
    </row>
    <row r="22" customFormat="false" ht="24" hidden="false" customHeight="true" outlineLevel="0" collapsed="false">
      <c r="A22" s="44" t="s">
        <v>50</v>
      </c>
      <c r="B22" s="53" t="n">
        <f aca="false">IF(OR('Start Here'!$B$6="",'Start Here'!$E$6=""),"",'Start Here'!$B$6+'Start Here'!$E$6+D22/1440)</f>
        <v>46669.4270833333</v>
      </c>
      <c r="C22" s="25" t="str">
        <f aca="false">IF(B22="","",IF(INT(B22)&lt;'Start Here'!$B$6,"Day before",IF(INT(B22)&gt;'Start Here'!$B$6,"Next day","Wedding day")))</f>
        <v>Wedding day</v>
      </c>
      <c r="D22" s="46" t="n">
        <v>-345</v>
      </c>
      <c r="E22" s="47" t="s">
        <v>86</v>
      </c>
      <c r="F22" s="48" t="s">
        <v>52</v>
      </c>
      <c r="G22" s="48" t="s">
        <v>85</v>
      </c>
      <c r="H22" s="25" t="s">
        <v>54</v>
      </c>
      <c r="I22" s="26"/>
      <c r="J22" s="49" t="n">
        <f aca="false">IF(OR(A22="☑",B22=""),"",B22+ROW()/10000000)</f>
        <v>46669.4270855333</v>
      </c>
    </row>
    <row r="23" customFormat="false" ht="37.5" hidden="false" customHeight="true" outlineLevel="0" collapsed="false">
      <c r="A23" s="44" t="s">
        <v>50</v>
      </c>
      <c r="B23" s="53" t="n">
        <f aca="false">IF(OR('Start Here'!$B$6="",'Start Here'!$E$6=""),"",'Start Here'!$B$6+'Start Here'!$E$6+D23/1440)</f>
        <v>46669.4583333333</v>
      </c>
      <c r="C23" s="25" t="str">
        <f aca="false">IF(B23="","",IF(INT(B23)&lt;'Start Here'!$B$6,"Day before",IF(INT(B23)&gt;'Start Here'!$B$6,"Next day","Wedding day")))</f>
        <v>Wedding day</v>
      </c>
      <c r="D23" s="46" t="n">
        <v>-300</v>
      </c>
      <c r="E23" s="47" t="s">
        <v>87</v>
      </c>
      <c r="F23" s="48" t="s">
        <v>88</v>
      </c>
      <c r="G23" s="48" t="s">
        <v>85</v>
      </c>
      <c r="H23" s="25" t="s">
        <v>62</v>
      </c>
      <c r="I23" s="26"/>
      <c r="J23" s="49" t="n">
        <f aca="false">IF(OR(A23="☑",B23=""),"",B23+ROW()/10000000)</f>
        <v>46669.4583356333</v>
      </c>
    </row>
    <row r="24" customFormat="false" ht="37.5" hidden="false" customHeight="true" outlineLevel="0" collapsed="false">
      <c r="A24" s="44" t="s">
        <v>50</v>
      </c>
      <c r="B24" s="53" t="n">
        <f aca="false">IF(OR('Start Here'!$B$6="",'Start Here'!$E$6=""),"",'Start Here'!$B$6+'Start Here'!$E$6+D24/1440)</f>
        <v>46669.4791666667</v>
      </c>
      <c r="C24" s="25" t="str">
        <f aca="false">IF(B24="","",IF(INT(B24)&lt;'Start Here'!$B$6,"Day before",IF(INT(B24)&gt;'Start Here'!$B$6,"Next day","Wedding day")))</f>
        <v>Wedding day</v>
      </c>
      <c r="D24" s="46" t="n">
        <v>-270</v>
      </c>
      <c r="E24" s="47" t="s">
        <v>89</v>
      </c>
      <c r="F24" s="48" t="s">
        <v>57</v>
      </c>
      <c r="G24" s="48" t="s">
        <v>58</v>
      </c>
      <c r="H24" s="25" t="s">
        <v>54</v>
      </c>
      <c r="I24" s="26" t="s">
        <v>90</v>
      </c>
      <c r="J24" s="49" t="n">
        <f aca="false">IF(OR(A24="☑",B24=""),"",B24+ROW()/10000000)</f>
        <v>46669.4791690667</v>
      </c>
    </row>
    <row r="25" customFormat="false" ht="37.5" hidden="false" customHeight="true" outlineLevel="0" collapsed="false">
      <c r="A25" s="44" t="s">
        <v>50</v>
      </c>
      <c r="B25" s="53" t="n">
        <f aca="false">IF(OR('Start Here'!$B$6="",'Start Here'!$E$6=""),"",'Start Here'!$B$6+'Start Here'!$E$6+D25/1440)</f>
        <v>46669.5</v>
      </c>
      <c r="C25" s="25" t="str">
        <f aca="false">IF(B25="","",IF(INT(B25)&lt;'Start Here'!$B$6,"Day before",IF(INT(B25)&gt;'Start Here'!$B$6,"Next day","Wedding day")))</f>
        <v>Wedding day</v>
      </c>
      <c r="D25" s="46" t="n">
        <v>-240</v>
      </c>
      <c r="E25" s="47" t="s">
        <v>91</v>
      </c>
      <c r="F25" s="48" t="s">
        <v>57</v>
      </c>
      <c r="G25" s="48" t="s">
        <v>58</v>
      </c>
      <c r="H25" s="25" t="s">
        <v>54</v>
      </c>
      <c r="I25" s="26"/>
      <c r="J25" s="49" t="n">
        <f aca="false">IF(OR(A25="☑",B25=""),"",B25+ROW()/10000000)</f>
        <v>46669.5000025</v>
      </c>
    </row>
    <row r="26" customFormat="false" ht="24" hidden="false" customHeight="true" outlineLevel="0" collapsed="false">
      <c r="A26" s="44" t="s">
        <v>50</v>
      </c>
      <c r="B26" s="53" t="n">
        <f aca="false">IF(OR('Start Here'!$B$6="",'Start Here'!$E$6=""),"",'Start Here'!$B$6+'Start Here'!$E$6+D26/1440)</f>
        <v>46669.5208333333</v>
      </c>
      <c r="C26" s="25" t="str">
        <f aca="false">IF(B26="","",IF(INT(B26)&lt;'Start Here'!$B$6,"Day before",IF(INT(B26)&gt;'Start Here'!$B$6,"Next day","Wedding day")))</f>
        <v>Wedding day</v>
      </c>
      <c r="D26" s="46" t="n">
        <v>-210</v>
      </c>
      <c r="E26" s="47" t="s">
        <v>92</v>
      </c>
      <c r="F26" s="48" t="s">
        <v>52</v>
      </c>
      <c r="G26" s="48" t="s">
        <v>85</v>
      </c>
      <c r="H26" s="25" t="s">
        <v>54</v>
      </c>
      <c r="I26" s="26"/>
      <c r="J26" s="49" t="n">
        <f aca="false">IF(OR(A26="☑",B26=""),"",B26+ROW()/10000000)</f>
        <v>46669.5208359333</v>
      </c>
    </row>
    <row r="27" customFormat="false" ht="24" hidden="false" customHeight="true" outlineLevel="0" collapsed="false">
      <c r="A27" s="44" t="s">
        <v>50</v>
      </c>
      <c r="B27" s="53" t="n">
        <f aca="false">IF(OR('Start Here'!$B$6="",'Start Here'!$E$6=""),"",'Start Here'!$B$6+'Start Here'!$E$6+D27/1440)</f>
        <v>46669.5416666667</v>
      </c>
      <c r="C27" s="25" t="str">
        <f aca="false">IF(B27="","",IF(INT(B27)&lt;'Start Here'!$B$6,"Day before",IF(INT(B27)&gt;'Start Here'!$B$6,"Next day","Wedding day")))</f>
        <v>Wedding day</v>
      </c>
      <c r="D27" s="46" t="n">
        <v>-180</v>
      </c>
      <c r="E27" s="47" t="s">
        <v>93</v>
      </c>
      <c r="F27" s="48" t="s">
        <v>52</v>
      </c>
      <c r="G27" s="48" t="s">
        <v>85</v>
      </c>
      <c r="H27" s="25" t="s">
        <v>94</v>
      </c>
      <c r="I27" s="26"/>
      <c r="J27" s="49" t="n">
        <f aca="false">IF(OR(A27="☑",B27=""),"",B27+ROW()/10000000)</f>
        <v>46669.5416693667</v>
      </c>
    </row>
    <row r="28" customFormat="false" ht="24" hidden="false" customHeight="true" outlineLevel="0" collapsed="false">
      <c r="A28" s="44" t="s">
        <v>50</v>
      </c>
      <c r="B28" s="53" t="n">
        <f aca="false">IF(OR('Start Here'!$B$6="",'Start Here'!$E$6=""),"",'Start Here'!$B$6+'Start Here'!$E$6+D28/1440)</f>
        <v>46669.5520833333</v>
      </c>
      <c r="C28" s="25" t="str">
        <f aca="false">IF(B28="","",IF(INT(B28)&lt;'Start Here'!$B$6,"Day before",IF(INT(B28)&gt;'Start Here'!$B$6,"Next day","Wedding day")))</f>
        <v>Wedding day</v>
      </c>
      <c r="D28" s="46" t="n">
        <v>-165</v>
      </c>
      <c r="E28" s="47" t="s">
        <v>95</v>
      </c>
      <c r="F28" s="48" t="s">
        <v>77</v>
      </c>
      <c r="G28" s="48" t="s">
        <v>85</v>
      </c>
      <c r="H28" s="25" t="s">
        <v>62</v>
      </c>
      <c r="I28" s="26"/>
      <c r="J28" s="49" t="n">
        <f aca="false">IF(OR(A28="☑",B28=""),"",B28+ROW()/10000000)</f>
        <v>46669.5520861333</v>
      </c>
    </row>
    <row r="29" customFormat="false" ht="24" hidden="false" customHeight="true" outlineLevel="0" collapsed="false">
      <c r="A29" s="44" t="s">
        <v>50</v>
      </c>
      <c r="B29" s="53" t="n">
        <f aca="false">IF(OR('Start Here'!$B$6="",'Start Here'!$E$6=""),"",'Start Here'!$B$6+'Start Here'!$E$6+D29/1440)</f>
        <v>46669.5625</v>
      </c>
      <c r="C29" s="25" t="str">
        <f aca="false">IF(B29="","",IF(INT(B29)&lt;'Start Here'!$B$6,"Day before",IF(INT(B29)&gt;'Start Here'!$B$6,"Next day","Wedding day")))</f>
        <v>Wedding day</v>
      </c>
      <c r="D29" s="46" t="n">
        <v>-150</v>
      </c>
      <c r="E29" s="47" t="s">
        <v>96</v>
      </c>
      <c r="F29" s="48" t="s">
        <v>88</v>
      </c>
      <c r="G29" s="48" t="s">
        <v>97</v>
      </c>
      <c r="H29" s="25" t="s">
        <v>62</v>
      </c>
      <c r="I29" s="26"/>
      <c r="J29" s="49" t="n">
        <f aca="false">IF(OR(A29="☑",B29=""),"",B29+ROW()/10000000)</f>
        <v>46669.5625029</v>
      </c>
    </row>
    <row r="30" customFormat="false" ht="37.5" hidden="false" customHeight="true" outlineLevel="0" collapsed="false">
      <c r="A30" s="44" t="s">
        <v>50</v>
      </c>
      <c r="B30" s="53" t="n">
        <f aca="false">IF(OR('Start Here'!$B$6="",'Start Here'!$E$6=""),"",'Start Here'!$B$6+'Start Here'!$E$6+D30/1440)</f>
        <v>46669.5972222222</v>
      </c>
      <c r="C30" s="25" t="str">
        <f aca="false">IF(B30="","",IF(INT(B30)&lt;'Start Here'!$B$6,"Day before",IF(INT(B30)&gt;'Start Here'!$B$6,"Next day","Wedding day")))</f>
        <v>Wedding day</v>
      </c>
      <c r="D30" s="46" t="n">
        <v>-100</v>
      </c>
      <c r="E30" s="47" t="s">
        <v>98</v>
      </c>
      <c r="F30" s="48" t="s">
        <v>88</v>
      </c>
      <c r="G30" s="48" t="s">
        <v>97</v>
      </c>
      <c r="H30" s="25" t="s">
        <v>62</v>
      </c>
      <c r="I30" s="26" t="s">
        <v>99</v>
      </c>
      <c r="J30" s="49" t="n">
        <f aca="false">IF(OR(A30="☑",B30=""),"",B30+ROW()/10000000)</f>
        <v>46669.5972252222</v>
      </c>
    </row>
    <row r="31" customFormat="false" ht="24" hidden="false" customHeight="true" outlineLevel="0" collapsed="false">
      <c r="A31" s="54" t="s">
        <v>100</v>
      </c>
      <c r="B31" s="54"/>
      <c r="C31" s="54"/>
      <c r="D31" s="54"/>
      <c r="E31" s="54"/>
      <c r="F31" s="54"/>
      <c r="G31" s="54"/>
      <c r="H31" s="54"/>
      <c r="I31" s="54"/>
    </row>
    <row r="32" customFormat="false" ht="37.5" hidden="false" customHeight="true" outlineLevel="0" collapsed="false">
      <c r="A32" s="44" t="s">
        <v>50</v>
      </c>
      <c r="B32" s="55" t="n">
        <f aca="false">IF(OR('Start Here'!$B$6="",'Start Here'!$E$6=""),"",'Start Here'!$B$6+'Start Here'!$E$6+D32/1440)</f>
        <v>46669.625</v>
      </c>
      <c r="C32" s="25" t="str">
        <f aca="false">IF(B32="","",IF(INT(B32)&lt;'Start Here'!$B$6,"Day before",IF(INT(B32)&gt;'Start Here'!$B$6,"Next day","Wedding day")))</f>
        <v>Wedding day</v>
      </c>
      <c r="D32" s="46" t="n">
        <v>-60</v>
      </c>
      <c r="E32" s="47" t="s">
        <v>101</v>
      </c>
      <c r="F32" s="48" t="s">
        <v>57</v>
      </c>
      <c r="G32" s="48" t="s">
        <v>53</v>
      </c>
      <c r="H32" s="25" t="s">
        <v>54</v>
      </c>
      <c r="I32" s="26"/>
      <c r="J32" s="49" t="n">
        <f aca="false">IF(OR(A32="☑",B32=""),"",B32+ROW()/10000000)</f>
        <v>46669.6250032</v>
      </c>
    </row>
    <row r="33" customFormat="false" ht="24" hidden="false" customHeight="true" outlineLevel="0" collapsed="false">
      <c r="A33" s="44" t="s">
        <v>50</v>
      </c>
      <c r="B33" s="55" t="n">
        <f aca="false">IF(OR('Start Here'!$B$6="",'Start Here'!$E$6=""),"",'Start Here'!$B$6+'Start Here'!$E$6+D33/1440)</f>
        <v>46669.625</v>
      </c>
      <c r="C33" s="25" t="str">
        <f aca="false">IF(B33="","",IF(INT(B33)&lt;'Start Here'!$B$6,"Day before",IF(INT(B33)&gt;'Start Here'!$B$6,"Next day","Wedding day")))</f>
        <v>Wedding day</v>
      </c>
      <c r="D33" s="46" t="n">
        <v>-60</v>
      </c>
      <c r="E33" s="47" t="s">
        <v>102</v>
      </c>
      <c r="F33" s="48" t="s">
        <v>77</v>
      </c>
      <c r="G33" s="48" t="s">
        <v>53</v>
      </c>
      <c r="H33" s="25" t="s">
        <v>54</v>
      </c>
      <c r="I33" s="26"/>
      <c r="J33" s="49" t="n">
        <f aca="false">IF(OR(A33="☑",B33=""),"",B33+ROW()/10000000)</f>
        <v>46669.6250033</v>
      </c>
    </row>
    <row r="34" customFormat="false" ht="24" hidden="false" customHeight="true" outlineLevel="0" collapsed="false">
      <c r="A34" s="44" t="s">
        <v>50</v>
      </c>
      <c r="B34" s="55" t="n">
        <f aca="false">IF(OR('Start Here'!$B$6="",'Start Here'!$E$6=""),"",'Start Here'!$B$6+'Start Here'!$E$6+D34/1440)</f>
        <v>46669.6354166667</v>
      </c>
      <c r="C34" s="25" t="str">
        <f aca="false">IF(B34="","",IF(INT(B34)&lt;'Start Here'!$B$6,"Day before",IF(INT(B34)&gt;'Start Here'!$B$6,"Next day","Wedding day")))</f>
        <v>Wedding day</v>
      </c>
      <c r="D34" s="46" t="n">
        <v>-45</v>
      </c>
      <c r="E34" s="47" t="s">
        <v>103</v>
      </c>
      <c r="F34" s="48" t="s">
        <v>104</v>
      </c>
      <c r="G34" s="48" t="s">
        <v>53</v>
      </c>
      <c r="H34" s="25" t="s">
        <v>62</v>
      </c>
      <c r="I34" s="26"/>
      <c r="J34" s="49" t="n">
        <f aca="false">IF(OR(A34="☑",B34=""),"",B34+ROW()/10000000)</f>
        <v>46669.6354200667</v>
      </c>
    </row>
    <row r="35" customFormat="false" ht="24" hidden="false" customHeight="true" outlineLevel="0" collapsed="false">
      <c r="A35" s="44" t="s">
        <v>50</v>
      </c>
      <c r="B35" s="55" t="n">
        <f aca="false">IF(OR('Start Here'!$B$6="",'Start Here'!$E$6=""),"",'Start Here'!$B$6+'Start Here'!$E$6+D35/1440)</f>
        <v>46669.6458333333</v>
      </c>
      <c r="C35" s="25" t="str">
        <f aca="false">IF(B35="","",IF(INT(B35)&lt;'Start Here'!$B$6,"Day before",IF(INT(B35)&gt;'Start Here'!$B$6,"Next day","Wedding day")))</f>
        <v>Wedding day</v>
      </c>
      <c r="D35" s="46" t="n">
        <v>-30</v>
      </c>
      <c r="E35" s="47" t="s">
        <v>105</v>
      </c>
      <c r="F35" s="48" t="s">
        <v>52</v>
      </c>
      <c r="G35" s="48" t="s">
        <v>85</v>
      </c>
      <c r="H35" s="25" t="s">
        <v>62</v>
      </c>
      <c r="I35" s="26"/>
      <c r="J35" s="49" t="n">
        <f aca="false">IF(OR(A35="☑",B35=""),"",B35+ROW()/10000000)</f>
        <v>46669.6458368333</v>
      </c>
    </row>
    <row r="36" customFormat="false" ht="24" hidden="false" customHeight="true" outlineLevel="0" collapsed="false">
      <c r="A36" s="44" t="s">
        <v>50</v>
      </c>
      <c r="B36" s="55" t="n">
        <f aca="false">IF(OR('Start Here'!$B$6="",'Start Here'!$E$6=""),"",'Start Here'!$B$6+'Start Here'!$E$6+D36/1440)</f>
        <v>46669.65625</v>
      </c>
      <c r="C36" s="25" t="str">
        <f aca="false">IF(B36="","",IF(INT(B36)&lt;'Start Here'!$B$6,"Day before",IF(INT(B36)&gt;'Start Here'!$B$6,"Next day","Wedding day")))</f>
        <v>Wedding day</v>
      </c>
      <c r="D36" s="46" t="n">
        <v>-15</v>
      </c>
      <c r="E36" s="47" t="s">
        <v>106</v>
      </c>
      <c r="F36" s="48" t="s">
        <v>57</v>
      </c>
      <c r="G36" s="48" t="s">
        <v>53</v>
      </c>
      <c r="H36" s="25" t="s">
        <v>54</v>
      </c>
      <c r="I36" s="26"/>
      <c r="J36" s="49" t="n">
        <f aca="false">IF(OR(A36="☑",B36=""),"",B36+ROW()/10000000)</f>
        <v>46669.6562536</v>
      </c>
    </row>
    <row r="37" customFormat="false" ht="24" hidden="false" customHeight="true" outlineLevel="0" collapsed="false">
      <c r="A37" s="44" t="s">
        <v>50</v>
      </c>
      <c r="B37" s="55" t="n">
        <f aca="false">IF(OR('Start Here'!$B$6="",'Start Here'!$E$6=""),"",'Start Here'!$B$6+'Start Here'!$E$6+D37/1440)</f>
        <v>46669.6631944444</v>
      </c>
      <c r="C37" s="25" t="str">
        <f aca="false">IF(B37="","",IF(INT(B37)&lt;'Start Here'!$B$6,"Day before",IF(INT(B37)&gt;'Start Here'!$B$6,"Next day","Wedding day")))</f>
        <v>Wedding day</v>
      </c>
      <c r="D37" s="46" t="n">
        <v>-5</v>
      </c>
      <c r="E37" s="47" t="s">
        <v>107</v>
      </c>
      <c r="F37" s="48" t="s">
        <v>57</v>
      </c>
      <c r="G37" s="48" t="s">
        <v>53</v>
      </c>
      <c r="H37" s="25" t="s">
        <v>54</v>
      </c>
      <c r="I37" s="26"/>
      <c r="J37" s="49" t="n">
        <f aca="false">IF(OR(A37="☑",B37=""),"",B37+ROW()/10000000)</f>
        <v>46669.6631981444</v>
      </c>
    </row>
    <row r="38" customFormat="false" ht="24" hidden="false" customHeight="true" outlineLevel="0" collapsed="false">
      <c r="A38" s="56" t="s">
        <v>108</v>
      </c>
      <c r="B38" s="56"/>
      <c r="C38" s="56"/>
      <c r="D38" s="56"/>
      <c r="E38" s="56"/>
      <c r="F38" s="56"/>
      <c r="G38" s="56"/>
      <c r="H38" s="56"/>
      <c r="I38" s="56"/>
    </row>
    <row r="39" customFormat="false" ht="24" hidden="false" customHeight="true" outlineLevel="0" collapsed="false">
      <c r="A39" s="44" t="s">
        <v>50</v>
      </c>
      <c r="B39" s="57" t="n">
        <f aca="false">IF(OR('Start Here'!$B$6="",'Start Here'!$E$6=""),"",'Start Here'!$B$6+'Start Here'!$E$6+D39/1440)</f>
        <v>46669.6666666667</v>
      </c>
      <c r="C39" s="25" t="str">
        <f aca="false">IF(B39="","",IF(INT(B39)&lt;'Start Here'!$B$6,"Day before",IF(INT(B39)&gt;'Start Here'!$B$6,"Next day","Wedding day")))</f>
        <v>Wedding day</v>
      </c>
      <c r="D39" s="46" t="n">
        <v>0</v>
      </c>
      <c r="E39" s="47" t="s">
        <v>109</v>
      </c>
      <c r="F39" s="48" t="s">
        <v>110</v>
      </c>
      <c r="G39" s="48" t="s">
        <v>53</v>
      </c>
      <c r="H39" s="25" t="s">
        <v>54</v>
      </c>
      <c r="I39" s="26"/>
      <c r="J39" s="49" t="n">
        <f aca="false">IF(OR(A39="☑",B39=""),"",B39+ROW()/10000000)</f>
        <v>46669.6666705667</v>
      </c>
    </row>
    <row r="40" customFormat="false" ht="24" hidden="false" customHeight="true" outlineLevel="0" collapsed="false">
      <c r="A40" s="44" t="s">
        <v>50</v>
      </c>
      <c r="B40" s="57" t="n">
        <f aca="false">IF(OR('Start Here'!$B$6="",'Start Here'!$E$6=""),"",'Start Here'!$B$6+'Start Here'!$E$6+D40/1440)</f>
        <v>46669.6770833333</v>
      </c>
      <c r="C40" s="25" t="str">
        <f aca="false">IF(B40="","",IF(INT(B40)&lt;'Start Here'!$B$6,"Day before",IF(INT(B40)&gt;'Start Here'!$B$6,"Next day","Wedding day")))</f>
        <v>Wedding day</v>
      </c>
      <c r="D40" s="46" t="n">
        <v>15</v>
      </c>
      <c r="E40" s="47" t="s">
        <v>111</v>
      </c>
      <c r="F40" s="48" t="s">
        <v>52</v>
      </c>
      <c r="G40" s="48" t="s">
        <v>53</v>
      </c>
      <c r="H40" s="25" t="s">
        <v>54</v>
      </c>
      <c r="I40" s="26"/>
      <c r="J40" s="49" t="n">
        <f aca="false">IF(OR(A40="☑",B40=""),"",B40+ROW()/10000000)</f>
        <v>46669.6770873333</v>
      </c>
    </row>
    <row r="41" customFormat="false" ht="37.5" hidden="false" customHeight="true" outlineLevel="0" collapsed="false">
      <c r="A41" s="44" t="s">
        <v>50</v>
      </c>
      <c r="B41" s="57" t="n">
        <f aca="false">IF(OR('Start Here'!$B$6="",'Start Here'!$E$6=""),"",'Start Here'!$B$6+'Start Here'!$E$6+D41/1440)</f>
        <v>46669.6875</v>
      </c>
      <c r="C41" s="25" t="str">
        <f aca="false">IF(B41="","",IF(INT(B41)&lt;'Start Here'!$B$6,"Day before",IF(INT(B41)&gt;'Start Here'!$B$6,"Next day","Wedding day")))</f>
        <v>Wedding day</v>
      </c>
      <c r="D41" s="46" t="n">
        <v>30</v>
      </c>
      <c r="E41" s="47" t="s">
        <v>112</v>
      </c>
      <c r="F41" s="48" t="s">
        <v>110</v>
      </c>
      <c r="G41" s="48" t="s">
        <v>53</v>
      </c>
      <c r="H41" s="25" t="s">
        <v>54</v>
      </c>
      <c r="I41" s="26" t="s">
        <v>113</v>
      </c>
      <c r="J41" s="49" t="n">
        <f aca="false">IF(OR(A41="☑",B41=""),"",B41+ROW()/10000000)</f>
        <v>46669.6875041</v>
      </c>
    </row>
    <row r="42" customFormat="false" ht="24" hidden="false" customHeight="true" outlineLevel="0" collapsed="false">
      <c r="A42" s="44" t="s">
        <v>50</v>
      </c>
      <c r="B42" s="57" t="n">
        <f aca="false">IF(OR('Start Here'!$B$6="",'Start Here'!$E$6=""),"",'Start Here'!$B$6+'Start Here'!$E$6+D42/1440)</f>
        <v>46669.6909722222</v>
      </c>
      <c r="C42" s="25" t="str">
        <f aca="false">IF(B42="","",IF(INT(B42)&lt;'Start Here'!$B$6,"Day before",IF(INT(B42)&gt;'Start Here'!$B$6,"Next day","Wedding day")))</f>
        <v>Wedding day</v>
      </c>
      <c r="D42" s="46" t="n">
        <v>35</v>
      </c>
      <c r="E42" s="47" t="s">
        <v>114</v>
      </c>
      <c r="F42" s="48" t="s">
        <v>52</v>
      </c>
      <c r="G42" s="48" t="s">
        <v>53</v>
      </c>
      <c r="H42" s="25" t="s">
        <v>62</v>
      </c>
      <c r="I42" s="26"/>
      <c r="J42" s="49" t="n">
        <f aca="false">IF(OR(A42="☑",B42=""),"",B42+ROW()/10000000)</f>
        <v>46669.6909764222</v>
      </c>
    </row>
    <row r="43" customFormat="false" ht="24" hidden="false" customHeight="true" outlineLevel="0" collapsed="false">
      <c r="A43" s="58" t="s">
        <v>115</v>
      </c>
      <c r="B43" s="58"/>
      <c r="C43" s="58"/>
      <c r="D43" s="58"/>
      <c r="E43" s="58"/>
      <c r="F43" s="58"/>
      <c r="G43" s="58"/>
      <c r="H43" s="58"/>
      <c r="I43" s="58"/>
    </row>
    <row r="44" customFormat="false" ht="24" hidden="false" customHeight="true" outlineLevel="0" collapsed="false">
      <c r="A44" s="44" t="s">
        <v>50</v>
      </c>
      <c r="B44" s="59" t="n">
        <f aca="false">IF(OR('Start Here'!$B$6="",'Start Here'!$E$6=""),"",'Start Here'!$B$6+'Start Here'!$E$6+D44/1440)</f>
        <v>46669.6944444444</v>
      </c>
      <c r="C44" s="25" t="str">
        <f aca="false">IF(B44="","",IF(INT(B44)&lt;'Start Here'!$B$6,"Day before",IF(INT(B44)&gt;'Start Here'!$B$6,"Next day","Wedding day")))</f>
        <v>Wedding day</v>
      </c>
      <c r="D44" s="46" t="n">
        <v>40</v>
      </c>
      <c r="E44" s="47" t="s">
        <v>116</v>
      </c>
      <c r="F44" s="48" t="s">
        <v>52</v>
      </c>
      <c r="G44" s="48" t="s">
        <v>117</v>
      </c>
      <c r="H44" s="25" t="s">
        <v>54</v>
      </c>
      <c r="I44" s="26" t="s">
        <v>118</v>
      </c>
      <c r="J44" s="49" t="n">
        <f aca="false">IF(OR(A44="☑",B44=""),"",B44+ROW()/10000000)</f>
        <v>46669.6944488444</v>
      </c>
    </row>
    <row r="45" customFormat="false" ht="24" hidden="false" customHeight="true" outlineLevel="0" collapsed="false">
      <c r="A45" s="44" t="s">
        <v>50</v>
      </c>
      <c r="B45" s="59" t="n">
        <f aca="false">IF(OR('Start Here'!$B$6="",'Start Here'!$E$6=""),"",'Start Here'!$B$6+'Start Here'!$E$6+D45/1440)</f>
        <v>46669.6979166667</v>
      </c>
      <c r="C45" s="25" t="str">
        <f aca="false">IF(B45="","",IF(INT(B45)&lt;'Start Here'!$B$6,"Day before",IF(INT(B45)&gt;'Start Here'!$B$6,"Next day","Wedding day")))</f>
        <v>Wedding day</v>
      </c>
      <c r="D45" s="46" t="n">
        <v>45</v>
      </c>
      <c r="E45" s="47" t="s">
        <v>119</v>
      </c>
      <c r="F45" s="48" t="s">
        <v>88</v>
      </c>
      <c r="G45" s="48" t="s">
        <v>97</v>
      </c>
      <c r="H45" s="25" t="s">
        <v>62</v>
      </c>
      <c r="I45" s="26"/>
      <c r="J45" s="49" t="n">
        <f aca="false">IF(OR(A45="☑",B45=""),"",B45+ROW()/10000000)</f>
        <v>46669.6979211667</v>
      </c>
    </row>
    <row r="46" customFormat="false" ht="24" hidden="false" customHeight="true" outlineLevel="0" collapsed="false">
      <c r="A46" s="44" t="s">
        <v>50</v>
      </c>
      <c r="B46" s="59" t="n">
        <f aca="false">IF(OR('Start Here'!$B$6="",'Start Here'!$E$6=""),"",'Start Here'!$B$6+'Start Here'!$E$6+D46/1440)</f>
        <v>46669.7083333333</v>
      </c>
      <c r="C46" s="25" t="str">
        <f aca="false">IF(B46="","",IF(INT(B46)&lt;'Start Here'!$B$6,"Day before",IF(INT(B46)&gt;'Start Here'!$B$6,"Next day","Wedding day")))</f>
        <v>Wedding day</v>
      </c>
      <c r="D46" s="46" t="n">
        <v>60</v>
      </c>
      <c r="E46" s="47" t="s">
        <v>120</v>
      </c>
      <c r="F46" s="48" t="s">
        <v>57</v>
      </c>
      <c r="G46" s="48" t="s">
        <v>32</v>
      </c>
      <c r="H46" s="25" t="s">
        <v>54</v>
      </c>
      <c r="I46" s="26"/>
      <c r="J46" s="49" t="n">
        <f aca="false">IF(OR(A46="☑",B46=""),"",B46+ROW()/10000000)</f>
        <v>46669.7083379333</v>
      </c>
    </row>
    <row r="47" customFormat="false" ht="37.5" hidden="false" customHeight="true" outlineLevel="0" collapsed="false">
      <c r="A47" s="44" t="s">
        <v>50</v>
      </c>
      <c r="B47" s="59" t="n">
        <f aca="false">IF(OR('Start Here'!$B$6="",'Start Here'!$E$6=""),"",'Start Here'!$B$6+'Start Here'!$E$6+D47/1440)</f>
        <v>46669.7291666667</v>
      </c>
      <c r="C47" s="25" t="str">
        <f aca="false">IF(B47="","",IF(INT(B47)&lt;'Start Here'!$B$6,"Day before",IF(INT(B47)&gt;'Start Here'!$B$6,"Next day","Wedding day")))</f>
        <v>Wedding day</v>
      </c>
      <c r="D47" s="46" t="n">
        <v>90</v>
      </c>
      <c r="E47" s="47" t="s">
        <v>121</v>
      </c>
      <c r="F47" s="48" t="s">
        <v>57</v>
      </c>
      <c r="G47" s="48" t="s">
        <v>32</v>
      </c>
      <c r="H47" s="25" t="s">
        <v>62</v>
      </c>
      <c r="I47" s="26"/>
      <c r="J47" s="49" t="n">
        <f aca="false">IF(OR(A47="☑",B47=""),"",B47+ROW()/10000000)</f>
        <v>46669.7291713667</v>
      </c>
    </row>
    <row r="48" customFormat="false" ht="24" hidden="false" customHeight="true" outlineLevel="0" collapsed="false">
      <c r="A48" s="60" t="s">
        <v>122</v>
      </c>
      <c r="B48" s="60"/>
      <c r="C48" s="60"/>
      <c r="D48" s="60"/>
      <c r="E48" s="60"/>
      <c r="F48" s="60"/>
      <c r="G48" s="60"/>
      <c r="H48" s="60"/>
      <c r="I48" s="60"/>
    </row>
    <row r="49" customFormat="false" ht="24" hidden="false" customHeight="true" outlineLevel="0" collapsed="false">
      <c r="A49" s="44" t="s">
        <v>50</v>
      </c>
      <c r="B49" s="61" t="n">
        <f aca="false">IF(OR('Start Here'!$B$6="",'Start Here'!$E$6=""),"",'Start Here'!$B$6+'Start Here'!$E$6+D49/1440)</f>
        <v>46669.7395833333</v>
      </c>
      <c r="C49" s="25" t="str">
        <f aca="false">IF(B49="","",IF(INT(B49)&lt;'Start Here'!$B$6,"Day before",IF(INT(B49)&gt;'Start Here'!$B$6,"Next day","Wedding day")))</f>
        <v>Wedding day</v>
      </c>
      <c r="D49" s="46" t="n">
        <v>105</v>
      </c>
      <c r="E49" s="47" t="s">
        <v>123</v>
      </c>
      <c r="F49" s="48" t="s">
        <v>104</v>
      </c>
      <c r="G49" s="48" t="s">
        <v>32</v>
      </c>
      <c r="H49" s="25" t="s">
        <v>54</v>
      </c>
      <c r="I49" s="26"/>
      <c r="J49" s="49" t="n">
        <f aca="false">IF(OR(A49="☑",B49=""),"",B49+ROW()/10000000)</f>
        <v>46669.7395882333</v>
      </c>
    </row>
    <row r="50" customFormat="false" ht="24" hidden="false" customHeight="true" outlineLevel="0" collapsed="false">
      <c r="A50" s="44" t="s">
        <v>50</v>
      </c>
      <c r="B50" s="61" t="n">
        <f aca="false">IF(OR('Start Here'!$B$6="",'Start Here'!$E$6=""),"",'Start Here'!$B$6+'Start Here'!$E$6+D50/1440)</f>
        <v>46669.7465277778</v>
      </c>
      <c r="C50" s="25" t="str">
        <f aca="false">IF(B50="","",IF(INT(B50)&lt;'Start Here'!$B$6,"Day before",IF(INT(B50)&gt;'Start Here'!$B$6,"Next day","Wedding day")))</f>
        <v>Wedding day</v>
      </c>
      <c r="D50" s="46" t="n">
        <v>115</v>
      </c>
      <c r="E50" s="47" t="s">
        <v>124</v>
      </c>
      <c r="F50" s="48" t="s">
        <v>77</v>
      </c>
      <c r="G50" s="48" t="s">
        <v>32</v>
      </c>
      <c r="H50" s="25" t="s">
        <v>62</v>
      </c>
      <c r="I50" s="26"/>
      <c r="J50" s="49" t="n">
        <f aca="false">IF(OR(A50="☑",B50=""),"",B50+ROW()/10000000)</f>
        <v>46669.7465327778</v>
      </c>
    </row>
    <row r="51" customFormat="false" ht="37.5" hidden="false" customHeight="true" outlineLevel="0" collapsed="false">
      <c r="A51" s="44" t="s">
        <v>50</v>
      </c>
      <c r="B51" s="61" t="n">
        <f aca="false">IF(OR('Start Here'!$B$6="",'Start Here'!$E$6=""),"",'Start Here'!$B$6+'Start Here'!$E$6+D51/1440)</f>
        <v>46669.7534722222</v>
      </c>
      <c r="C51" s="25" t="str">
        <f aca="false">IF(B51="","",IF(INT(B51)&lt;'Start Here'!$B$6,"Day before",IF(INT(B51)&gt;'Start Here'!$B$6,"Next day","Wedding day")))</f>
        <v>Wedding day</v>
      </c>
      <c r="D51" s="46" t="n">
        <v>125</v>
      </c>
      <c r="E51" s="47" t="s">
        <v>125</v>
      </c>
      <c r="F51" s="48" t="s">
        <v>57</v>
      </c>
      <c r="G51" s="48" t="s">
        <v>32</v>
      </c>
      <c r="H51" s="25" t="s">
        <v>54</v>
      </c>
      <c r="I51" s="26" t="s">
        <v>126</v>
      </c>
      <c r="J51" s="49" t="n">
        <f aca="false">IF(OR(A51="☑",B51=""),"",B51+ROW()/10000000)</f>
        <v>46669.7534773222</v>
      </c>
    </row>
    <row r="52" customFormat="false" ht="24" hidden="false" customHeight="true" outlineLevel="0" collapsed="false">
      <c r="A52" s="44" t="s">
        <v>50</v>
      </c>
      <c r="B52" s="61" t="n">
        <f aca="false">IF(OR('Start Here'!$B$6="",'Start Here'!$E$6=""),"",'Start Here'!$B$6+'Start Here'!$E$6+D52/1440)</f>
        <v>46669.7638888889</v>
      </c>
      <c r="C52" s="25" t="str">
        <f aca="false">IF(B52="","",IF(INT(B52)&lt;'Start Here'!$B$6,"Day before",IF(INT(B52)&gt;'Start Here'!$B$6,"Next day","Wedding day")))</f>
        <v>Wedding day</v>
      </c>
      <c r="D52" s="46" t="n">
        <v>140</v>
      </c>
      <c r="E52" s="47" t="s">
        <v>127</v>
      </c>
      <c r="F52" s="48" t="s">
        <v>52</v>
      </c>
      <c r="G52" s="48" t="s">
        <v>32</v>
      </c>
      <c r="H52" s="25" t="s">
        <v>54</v>
      </c>
      <c r="I52" s="26"/>
      <c r="J52" s="49" t="n">
        <f aca="false">IF(OR(A52="☑",B52=""),"",B52+ROW()/10000000)</f>
        <v>46669.7638940889</v>
      </c>
    </row>
    <row r="53" customFormat="false" ht="24" hidden="false" customHeight="true" outlineLevel="0" collapsed="false">
      <c r="A53" s="44" t="s">
        <v>50</v>
      </c>
      <c r="B53" s="61" t="n">
        <f aca="false">IF(OR('Start Here'!$B$6="",'Start Here'!$E$6=""),"",'Start Here'!$B$6+'Start Here'!$E$6+D53/1440)</f>
        <v>46669.7847222222</v>
      </c>
      <c r="C53" s="25" t="str">
        <f aca="false">IF(B53="","",IF(INT(B53)&lt;'Start Here'!$B$6,"Day before",IF(INT(B53)&gt;'Start Here'!$B$6,"Next day","Wedding day")))</f>
        <v>Wedding day</v>
      </c>
      <c r="D53" s="46" t="n">
        <v>170</v>
      </c>
      <c r="E53" s="47" t="s">
        <v>128</v>
      </c>
      <c r="F53" s="48" t="s">
        <v>77</v>
      </c>
      <c r="G53" s="48" t="s">
        <v>32</v>
      </c>
      <c r="H53" s="25" t="s">
        <v>62</v>
      </c>
      <c r="I53" s="26"/>
      <c r="J53" s="49" t="n">
        <f aca="false">IF(OR(A53="☑",B53=""),"",B53+ROW()/10000000)</f>
        <v>46669.7847275222</v>
      </c>
    </row>
    <row r="54" customFormat="false" ht="24" hidden="false" customHeight="true" outlineLevel="0" collapsed="false">
      <c r="A54" s="44" t="s">
        <v>50</v>
      </c>
      <c r="B54" s="61" t="n">
        <f aca="false">IF(OR('Start Here'!$B$6="",'Start Here'!$E$6=""),"",'Start Here'!$B$6+'Start Here'!$E$6+D54/1440)</f>
        <v>46669.7986111111</v>
      </c>
      <c r="C54" s="25" t="str">
        <f aca="false">IF(B54="","",IF(INT(B54)&lt;'Start Here'!$B$6,"Day before",IF(INT(B54)&gt;'Start Here'!$B$6,"Next day","Wedding day")))</f>
        <v>Wedding day</v>
      </c>
      <c r="D54" s="46" t="n">
        <v>190</v>
      </c>
      <c r="E54" s="47" t="s">
        <v>129</v>
      </c>
      <c r="F54" s="48" t="s">
        <v>52</v>
      </c>
      <c r="G54" s="48" t="s">
        <v>130</v>
      </c>
      <c r="H54" s="25" t="s">
        <v>54</v>
      </c>
      <c r="I54" s="26"/>
      <c r="J54" s="49" t="n">
        <f aca="false">IF(OR(A54="☑",B54=""),"",B54+ROW()/10000000)</f>
        <v>46669.7986165111</v>
      </c>
    </row>
    <row r="55" customFormat="false" ht="24" hidden="false" customHeight="true" outlineLevel="0" collapsed="false">
      <c r="A55" s="44" t="s">
        <v>50</v>
      </c>
      <c r="B55" s="61" t="n">
        <f aca="false">IF(OR('Start Here'!$B$6="",'Start Here'!$E$6=""),"",'Start Here'!$B$6+'Start Here'!$E$6+D55/1440)</f>
        <v>46669.8125</v>
      </c>
      <c r="C55" s="25" t="str">
        <f aca="false">IF(B55="","",IF(INT(B55)&lt;'Start Here'!$B$6,"Day before",IF(INT(B55)&gt;'Start Here'!$B$6,"Next day","Wedding day")))</f>
        <v>Wedding day</v>
      </c>
      <c r="D55" s="46" t="n">
        <v>210</v>
      </c>
      <c r="E55" s="47" t="s">
        <v>131</v>
      </c>
      <c r="F55" s="48" t="s">
        <v>52</v>
      </c>
      <c r="G55" s="48" t="s">
        <v>32</v>
      </c>
      <c r="H55" s="25" t="s">
        <v>62</v>
      </c>
      <c r="I55" s="26"/>
      <c r="J55" s="49" t="n">
        <f aca="false">IF(OR(A55="☑",B55=""),"",B55+ROW()/10000000)</f>
        <v>46669.8125055</v>
      </c>
    </row>
    <row r="56" customFormat="false" ht="24" hidden="false" customHeight="true" outlineLevel="0" collapsed="false">
      <c r="A56" s="44" t="s">
        <v>50</v>
      </c>
      <c r="B56" s="61" t="n">
        <f aca="false">IF(OR('Start Here'!$B$6="",'Start Here'!$E$6=""),"",'Start Here'!$B$6+'Start Here'!$E$6+D56/1440)</f>
        <v>46669.8229166667</v>
      </c>
      <c r="C56" s="25" t="str">
        <f aca="false">IF(B56="","",IF(INT(B56)&lt;'Start Here'!$B$6,"Day before",IF(INT(B56)&gt;'Start Here'!$B$6,"Next day","Wedding day")))</f>
        <v>Wedding day</v>
      </c>
      <c r="D56" s="46" t="n">
        <v>225</v>
      </c>
      <c r="E56" s="47" t="s">
        <v>132</v>
      </c>
      <c r="F56" s="48" t="s">
        <v>133</v>
      </c>
      <c r="G56" s="48" t="s">
        <v>130</v>
      </c>
      <c r="H56" s="25" t="s">
        <v>94</v>
      </c>
      <c r="I56" s="26"/>
      <c r="J56" s="49" t="n">
        <f aca="false">IF(OR(A56="☑",B56=""),"",B56+ROW()/10000000)</f>
        <v>46669.8229222667</v>
      </c>
    </row>
    <row r="57" customFormat="false" ht="37.5" hidden="false" customHeight="true" outlineLevel="0" collapsed="false">
      <c r="A57" s="44" t="s">
        <v>50</v>
      </c>
      <c r="B57" s="61" t="n">
        <f aca="false">IF(OR('Start Here'!$B$6="",'Start Here'!$E$6=""),"",'Start Here'!$B$6+'Start Here'!$E$6+D57/1440)</f>
        <v>46669.8541666667</v>
      </c>
      <c r="C57" s="25" t="str">
        <f aca="false">IF(B57="","",IF(INT(B57)&lt;'Start Here'!$B$6,"Day before",IF(INT(B57)&gt;'Start Here'!$B$6,"Next day","Wedding day")))</f>
        <v>Wedding day</v>
      </c>
      <c r="D57" s="46" t="n">
        <v>270</v>
      </c>
      <c r="E57" s="47" t="s">
        <v>134</v>
      </c>
      <c r="F57" s="48" t="s">
        <v>57</v>
      </c>
      <c r="G57" s="48" t="s">
        <v>32</v>
      </c>
      <c r="H57" s="25" t="s">
        <v>62</v>
      </c>
      <c r="I57" s="26" t="s">
        <v>135</v>
      </c>
      <c r="J57" s="49" t="n">
        <f aca="false">IF(OR(A57="☑",B57=""),"",B57+ROW()/10000000)</f>
        <v>46669.8541723667</v>
      </c>
    </row>
    <row r="58" customFormat="false" ht="24" hidden="false" customHeight="true" outlineLevel="0" collapsed="false">
      <c r="A58" s="43" t="s">
        <v>136</v>
      </c>
      <c r="B58" s="43"/>
      <c r="C58" s="43"/>
      <c r="D58" s="43"/>
      <c r="E58" s="43"/>
      <c r="F58" s="43"/>
      <c r="G58" s="43"/>
      <c r="H58" s="43"/>
      <c r="I58" s="43"/>
    </row>
    <row r="59" customFormat="false" ht="24" hidden="false" customHeight="true" outlineLevel="0" collapsed="false">
      <c r="A59" s="44" t="s">
        <v>50</v>
      </c>
      <c r="B59" s="45" t="n">
        <f aca="false">IF(OR('Start Here'!$B$6="",'Start Here'!$E$6=""),"",'Start Here'!$B$6+'Start Here'!$E$6+D59/1440)</f>
        <v>46669.875</v>
      </c>
      <c r="C59" s="25" t="str">
        <f aca="false">IF(B59="","",IF(INT(B59)&lt;'Start Here'!$B$6,"Day before",IF(INT(B59)&gt;'Start Here'!$B$6,"Next day","Wedding day")))</f>
        <v>Wedding day</v>
      </c>
      <c r="D59" s="46" t="n">
        <v>300</v>
      </c>
      <c r="E59" s="47" t="s">
        <v>137</v>
      </c>
      <c r="F59" s="48" t="s">
        <v>52</v>
      </c>
      <c r="G59" s="48" t="s">
        <v>138</v>
      </c>
      <c r="H59" s="25" t="s">
        <v>62</v>
      </c>
      <c r="I59" s="26"/>
      <c r="J59" s="49" t="n">
        <f aca="false">IF(OR(A59="☑",B59=""),"",B59+ROW()/10000000)</f>
        <v>46669.8750059</v>
      </c>
    </row>
    <row r="60" customFormat="false" ht="37.5" hidden="false" customHeight="true" outlineLevel="0" collapsed="false">
      <c r="A60" s="44" t="s">
        <v>50</v>
      </c>
      <c r="B60" s="45" t="n">
        <f aca="false">IF(OR('Start Here'!$B$6="",'Start Here'!$E$6=""),"",'Start Here'!$B$6+'Start Here'!$E$6+D60/1440)</f>
        <v>46669.8854166667</v>
      </c>
      <c r="C60" s="25" t="str">
        <f aca="false">IF(B60="","",IF(INT(B60)&lt;'Start Here'!$B$6,"Day before",IF(INT(B60)&gt;'Start Here'!$B$6,"Next day","Wedding day")))</f>
        <v>Wedding day</v>
      </c>
      <c r="D60" s="46" t="n">
        <v>315</v>
      </c>
      <c r="E60" s="47" t="s">
        <v>139</v>
      </c>
      <c r="F60" s="48" t="s">
        <v>133</v>
      </c>
      <c r="G60" s="48" t="s">
        <v>32</v>
      </c>
      <c r="H60" s="25" t="s">
        <v>54</v>
      </c>
      <c r="I60" s="26" t="s">
        <v>140</v>
      </c>
      <c r="J60" s="49" t="n">
        <f aca="false">IF(OR(A60="☑",B60=""),"",B60+ROW()/10000000)</f>
        <v>46669.8854226667</v>
      </c>
    </row>
    <row r="61" customFormat="false" ht="24" hidden="false" customHeight="true" outlineLevel="0" collapsed="false">
      <c r="A61" s="44" t="s">
        <v>50</v>
      </c>
      <c r="B61" s="45" t="n">
        <f aca="false">IF(OR('Start Here'!$B$6="",'Start Here'!$E$6=""),"",'Start Here'!$B$6+'Start Here'!$E$6+D61/1440)</f>
        <v>46669.8958333333</v>
      </c>
      <c r="C61" s="25" t="str">
        <f aca="false">IF(B61="","",IF(INT(B61)&lt;'Start Here'!$B$6,"Day before",IF(INT(B61)&gt;'Start Here'!$B$6,"Next day","Wedding day")))</f>
        <v>Wedding day</v>
      </c>
      <c r="D61" s="46" t="n">
        <v>330</v>
      </c>
      <c r="E61" s="47" t="s">
        <v>141</v>
      </c>
      <c r="F61" s="48" t="s">
        <v>57</v>
      </c>
      <c r="G61" s="48" t="s">
        <v>58</v>
      </c>
      <c r="H61" s="25" t="s">
        <v>54</v>
      </c>
      <c r="I61" s="26"/>
      <c r="J61" s="49" t="n">
        <f aca="false">IF(OR(A61="☑",B61=""),"",B61+ROW()/10000000)</f>
        <v>46669.8958394333</v>
      </c>
    </row>
    <row r="62" customFormat="false" ht="37.5" hidden="false" customHeight="true" outlineLevel="0" collapsed="false">
      <c r="A62" s="44" t="s">
        <v>50</v>
      </c>
      <c r="B62" s="45" t="n">
        <f aca="false">IF(OR('Start Here'!$B$6="",'Start Here'!$E$6=""),"",'Start Here'!$B$6+'Start Here'!$E$6+D62/1440)</f>
        <v>46669.90625</v>
      </c>
      <c r="C62" s="25" t="str">
        <f aca="false">IF(B62="","",IF(INT(B62)&lt;'Start Here'!$B$6,"Day before",IF(INT(B62)&gt;'Start Here'!$B$6,"Next day","Wedding day")))</f>
        <v>Wedding day</v>
      </c>
      <c r="D62" s="46" t="n">
        <v>345</v>
      </c>
      <c r="E62" s="47" t="s">
        <v>142</v>
      </c>
      <c r="F62" s="48" t="s">
        <v>57</v>
      </c>
      <c r="G62" s="48" t="s">
        <v>58</v>
      </c>
      <c r="H62" s="25" t="s">
        <v>54</v>
      </c>
      <c r="I62" s="26" t="s">
        <v>143</v>
      </c>
      <c r="J62" s="49" t="n">
        <f aca="false">IF(OR(A62="☑",B62=""),"",B62+ROW()/10000000)</f>
        <v>46669.9062562</v>
      </c>
    </row>
    <row r="63" customFormat="false" ht="37.5" hidden="false" customHeight="true" outlineLevel="0" collapsed="false">
      <c r="A63" s="44" t="s">
        <v>50</v>
      </c>
      <c r="B63" s="45" t="n">
        <f aca="false">IF(OR('Start Here'!$B$6="",'Start Here'!$E$6=""),"",'Start Here'!$B$6+'Start Here'!$E$6+D63/1440)</f>
        <v>46669.9166666667</v>
      </c>
      <c r="C63" s="25" t="str">
        <f aca="false">IF(B63="","",IF(INT(B63)&lt;'Start Here'!$B$6,"Day before",IF(INT(B63)&gt;'Start Here'!$B$6,"Next day","Wedding day")))</f>
        <v>Wedding day</v>
      </c>
      <c r="D63" s="46" t="n">
        <v>360</v>
      </c>
      <c r="E63" s="47" t="s">
        <v>144</v>
      </c>
      <c r="F63" s="48" t="s">
        <v>52</v>
      </c>
      <c r="G63" s="48" t="s">
        <v>145</v>
      </c>
      <c r="H63" s="25" t="s">
        <v>62</v>
      </c>
      <c r="I63" s="26"/>
      <c r="J63" s="49" t="n">
        <f aca="false">IF(OR(A63="☑",B63=""),"",B63+ROW()/10000000)</f>
        <v>46669.9166729667</v>
      </c>
    </row>
    <row r="64" customFormat="false" ht="24" hidden="false" customHeight="true" outlineLevel="0" collapsed="false">
      <c r="A64" s="50" t="s">
        <v>146</v>
      </c>
      <c r="B64" s="50"/>
      <c r="C64" s="50"/>
      <c r="D64" s="50"/>
      <c r="E64" s="50"/>
      <c r="F64" s="50"/>
      <c r="G64" s="50"/>
      <c r="H64" s="50"/>
      <c r="I64" s="50"/>
    </row>
    <row r="65" customFormat="false" ht="24" hidden="false" customHeight="true" outlineLevel="0" collapsed="false">
      <c r="A65" s="44" t="s">
        <v>50</v>
      </c>
      <c r="B65" s="51" t="n">
        <f aca="false">IF(OR('Start Here'!$B$6="",'Start Here'!$E$6=""),"",'Start Here'!$B$6+'Start Here'!$E$6+D65/1440)</f>
        <v>46670.4166666667</v>
      </c>
      <c r="C65" s="25" t="str">
        <f aca="false">IF(B65="","",IF(INT(B65)&lt;'Start Here'!$B$6,"Day before",IF(INT(B65)&gt;'Start Here'!$B$6,"Next day","Wedding day")))</f>
        <v>Next day</v>
      </c>
      <c r="D65" s="46" t="n">
        <v>1080</v>
      </c>
      <c r="E65" s="47" t="s">
        <v>147</v>
      </c>
      <c r="F65" s="48" t="s">
        <v>133</v>
      </c>
      <c r="G65" s="48" t="s">
        <v>58</v>
      </c>
      <c r="H65" s="25" t="s">
        <v>62</v>
      </c>
      <c r="I65" s="26"/>
      <c r="J65" s="49" t="n">
        <f aca="false">IF(OR(A65="☑",B65=""),"",B65+ROW()/10000000)</f>
        <v>46670.4166731667</v>
      </c>
    </row>
    <row r="66" customFormat="false" ht="37.5" hidden="false" customHeight="true" outlineLevel="0" collapsed="false">
      <c r="A66" s="44" t="s">
        <v>50</v>
      </c>
      <c r="B66" s="51" t="n">
        <f aca="false">IF(OR('Start Here'!$B$6="",'Start Here'!$E$6=""),"",'Start Here'!$B$6+'Start Here'!$E$6+D66/1440)</f>
        <v>46670.4583333333</v>
      </c>
      <c r="C66" s="25" t="str">
        <f aca="false">IF(B66="","",IF(INT(B66)&lt;'Start Here'!$B$6,"Day before",IF(INT(B66)&gt;'Start Here'!$B$6,"Next day","Wedding day")))</f>
        <v>Next day</v>
      </c>
      <c r="D66" s="46" t="n">
        <v>1140</v>
      </c>
      <c r="E66" s="47" t="s">
        <v>148</v>
      </c>
      <c r="F66" s="48" t="s">
        <v>52</v>
      </c>
      <c r="G66" s="48" t="s">
        <v>74</v>
      </c>
      <c r="H66" s="25" t="s">
        <v>54</v>
      </c>
      <c r="I66" s="26" t="s">
        <v>149</v>
      </c>
      <c r="J66" s="49" t="n">
        <f aca="false">IF(OR(A66="☑",B66=""),"",B66+ROW()/10000000)</f>
        <v>46670.4583399333</v>
      </c>
    </row>
  </sheetData>
  <autoFilter ref="A5:I66"/>
  <mergeCells count="10">
    <mergeCell ref="A1:I1"/>
    <mergeCell ref="A6:I6"/>
    <mergeCell ref="A14:I14"/>
    <mergeCell ref="A20:I20"/>
    <mergeCell ref="A31:I31"/>
    <mergeCell ref="A38:I38"/>
    <mergeCell ref="A43:I43"/>
    <mergeCell ref="A48:I48"/>
    <mergeCell ref="A58:I58"/>
    <mergeCell ref="A64:I64"/>
  </mergeCells>
  <conditionalFormatting sqref="A6:I66">
    <cfRule type="expression" priority="2" aboveAverage="0" equalAverage="0" bottom="0" percent="0" rank="0" text="" dxfId="19">
      <formula>$A6="☑"</formula>
    </cfRule>
    <cfRule type="expression" priority="3" aboveAverage="0" equalAverage="0" bottom="0" percent="0" rank="0" text="" dxfId="20">
      <formula>AND(ISNUMBER($C$3),$C$3=TODAY(),ISNUMBER($B6),$B6&lt;NOW(),$A6&lt;&gt;"☑")</formula>
    </cfRule>
    <cfRule type="expression" priority="4" aboveAverage="0" equalAverage="0" bottom="0" percent="0" rank="0" text="" dxfId="21">
      <formula>AND(ISNUMBER($J6),$J6=MIN($J$6:$J$66))</formula>
    </cfRule>
  </conditionalFormatting>
  <conditionalFormatting sqref="H6:H66">
    <cfRule type="expression" priority="5" aboveAverage="0" equalAverage="0" bottom="0" percent="0" rank="0" text="" dxfId="22">
      <formula>H6="High"</formula>
    </cfRule>
    <cfRule type="expression" priority="6" aboveAverage="0" equalAverage="0" bottom="0" percent="0" rank="0" text="" dxfId="23">
      <formula>H6="Medium"</formula>
    </cfRule>
    <cfRule type="expression" priority="7" aboveAverage="0" equalAverage="0" bottom="0" percent="0" rank="0" text="" dxfId="24">
      <formula>H6="Low"</formula>
    </cfRule>
  </conditionalFormatting>
  <dataValidations count="5">
    <dataValidation allowBlank="true" errorStyle="stop" operator="between" showDropDown="false" showErrorMessage="false" showInputMessage="false" sqref="A7:A13 A15:A19 A21:A30 A32:A37 A39:A42 A44:A47 A49:A57 A59:A63 A65:A66" type="list">
      <formula1>"☐,☑"</formula1>
      <formula2>0</formula2>
    </dataValidation>
    <dataValidation allowBlank="true" errorStyle="stop" operator="between" showDropDown="false" showErrorMessage="false" showInputMessage="false" sqref="H7:H13 H15:H19 H21:H30 H32:H37 H39:H42 H44:H47 H49:H57 H59:H63 H65:H66" type="list">
      <formula1>"High,Medium,Low"</formula1>
      <formula2>0</formula2>
    </dataValidation>
    <dataValidation allowBlank="true" errorStyle="stop" operator="between" showDropDown="false" showErrorMessage="false" showInputMessage="false" sqref="F7:F13 F15:F19 F21:F30 F32:F37 F39:F42 F44:F47 F49:F57 F59:F63 F65:F66" type="list">
      <formula1>"Partner 1,Partner 2,Both,Planner / Coordinator,Wedding Party,Family,Vendor,Officiant,Photographer,Hair &amp; makeup team"</formula1>
      <formula2>0</formula2>
    </dataValidation>
    <dataValidation allowBlank="true" errorStyle="stop" operator="between" showDropDown="false" showErrorMessage="false" showInputMessage="false" sqref="G7:G13 G15:G19 G21:G30 G32:G37 G39:G42 G44:G47 G49:G57 G59:G63 G65:G66" type="list">
      <formula1>"Hotel / home,Getting-ready suite,Ceremony site,Cocktail area,Reception,Dance floor,Venue,Venue grounds,Venue exit,Anywhere"</formula1>
      <formula2>0</formula2>
    </dataValidation>
    <dataValidation allowBlank="true" error="Enter whole minutes from ceremony start. Use negative numbers for before." errorStyle="stop" errorTitle="Minutes" operator="between" showDropDown="false" showErrorMessage="true" showInputMessage="false" sqref="D7:D13 D15:D19 D21:D30 D32:D37 D39:D42 D44:D47 D49:D57 D59:D63 D65:D66" type="whole">
      <formula1>-3000</formula1>
      <formula2>3000</formula2>
    </dataValidation>
  </dataValidations>
  <printOptions headings="false" gridLines="false" gridLinesSet="true" horizontalCentered="false" verticalCentered="false"/>
  <pageMargins left="0.75" right="0.75" top="1" bottom="1" header="0.511811023622047" footer="0.511811023622047"/>
  <pageSetup paperSize="1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/>
  </headerFooter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FDE2E4"/>
    <pageSetUpPr fitToPage="true"/>
  </sheetPr>
  <dimension ref="A1:F65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0" ySplit="4" topLeftCell="A5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8"/>
    <col collapsed="false" customWidth="true" hidden="false" outlineLevel="0" max="2" min="2" style="0" width="50"/>
    <col collapsed="false" customWidth="true" hidden="false" outlineLevel="0" max="3" min="3" style="0" width="22"/>
    <col collapsed="false" customWidth="true" hidden="false" outlineLevel="0" max="4" min="4" style="0" width="20"/>
    <col collapsed="false" customWidth="true" hidden="false" outlineLevel="0" max="5" min="5" style="0" width="24"/>
    <col collapsed="false" customWidth="true" hidden="false" outlineLevel="0" max="6" min="6" style="0" width="44"/>
  </cols>
  <sheetData>
    <row r="1" customFormat="false" ht="39.75" hidden="false" customHeight="true" outlineLevel="0" collapsed="false">
      <c r="A1" s="62" t="s">
        <v>150</v>
      </c>
      <c r="B1" s="62"/>
      <c r="C1" s="62"/>
      <c r="D1" s="62"/>
      <c r="E1" s="62"/>
      <c r="F1" s="62"/>
    </row>
    <row r="2" customFormat="false" ht="15" hidden="false" customHeight="false" outlineLevel="0" collapsed="false">
      <c r="A2" s="38" t="str">
        <f aca="false">HYPERLINK("#'Start Here'!A1","← Back to Start Here")</f>
        <v>← Back to Start Here</v>
      </c>
      <c r="B2" s="63" t="s">
        <v>151</v>
      </c>
      <c r="C2" s="63"/>
      <c r="D2" s="63"/>
      <c r="E2" s="63"/>
      <c r="F2" s="63"/>
    </row>
    <row r="4" customFormat="false" ht="27.75" hidden="false" customHeight="true" outlineLevel="0" collapsed="false">
      <c r="A4" s="64" t="s">
        <v>152</v>
      </c>
      <c r="B4" s="64" t="s">
        <v>153</v>
      </c>
      <c r="C4" s="64" t="s">
        <v>154</v>
      </c>
      <c r="D4" s="64" t="s">
        <v>155</v>
      </c>
      <c r="E4" s="64" t="s">
        <v>156</v>
      </c>
      <c r="F4" s="64" t="s">
        <v>157</v>
      </c>
    </row>
    <row r="5" customFormat="false" ht="24" hidden="false" customHeight="true" outlineLevel="0" collapsed="false">
      <c r="A5" s="43" t="s">
        <v>158</v>
      </c>
      <c r="B5" s="43"/>
      <c r="C5" s="43"/>
      <c r="D5" s="43"/>
      <c r="E5" s="43"/>
      <c r="F5" s="43"/>
    </row>
    <row r="6" customFormat="false" ht="36" hidden="false" customHeight="true" outlineLevel="0" collapsed="false">
      <c r="A6" s="44" t="s">
        <v>50</v>
      </c>
      <c r="B6" s="47" t="s">
        <v>159</v>
      </c>
      <c r="C6" s="65" t="s">
        <v>160</v>
      </c>
      <c r="D6" s="48" t="s">
        <v>52</v>
      </c>
      <c r="E6" s="48" t="s">
        <v>161</v>
      </c>
      <c r="F6" s="26" t="s">
        <v>162</v>
      </c>
    </row>
    <row r="7" customFormat="false" ht="21.75" hidden="false" customHeight="true" outlineLevel="0" collapsed="false">
      <c r="A7" s="44" t="s">
        <v>50</v>
      </c>
      <c r="B7" s="47" t="s">
        <v>163</v>
      </c>
      <c r="C7" s="65" t="s">
        <v>160</v>
      </c>
      <c r="D7" s="48" t="s">
        <v>52</v>
      </c>
      <c r="E7" s="48" t="s">
        <v>164</v>
      </c>
      <c r="F7" s="26"/>
    </row>
    <row r="8" customFormat="false" ht="21.75" hidden="false" customHeight="true" outlineLevel="0" collapsed="false">
      <c r="A8" s="44" t="s">
        <v>50</v>
      </c>
      <c r="B8" s="47" t="s">
        <v>165</v>
      </c>
      <c r="C8" s="65" t="s">
        <v>160</v>
      </c>
      <c r="D8" s="48" t="s">
        <v>52</v>
      </c>
      <c r="E8" s="48" t="s">
        <v>161</v>
      </c>
      <c r="F8" s="26" t="s">
        <v>166</v>
      </c>
    </row>
    <row r="9" customFormat="false" ht="21.75" hidden="false" customHeight="true" outlineLevel="0" collapsed="false">
      <c r="A9" s="44" t="s">
        <v>50</v>
      </c>
      <c r="B9" s="47" t="s">
        <v>167</v>
      </c>
      <c r="C9" s="65" t="s">
        <v>160</v>
      </c>
      <c r="D9" s="48" t="s">
        <v>52</v>
      </c>
      <c r="E9" s="48" t="s">
        <v>164</v>
      </c>
      <c r="F9" s="26"/>
    </row>
    <row r="10" customFormat="false" ht="36" hidden="false" customHeight="true" outlineLevel="0" collapsed="false">
      <c r="A10" s="44" t="s">
        <v>50</v>
      </c>
      <c r="B10" s="47" t="s">
        <v>168</v>
      </c>
      <c r="C10" s="65" t="s">
        <v>160</v>
      </c>
      <c r="D10" s="48" t="s">
        <v>57</v>
      </c>
      <c r="E10" s="48" t="s">
        <v>161</v>
      </c>
      <c r="F10" s="26"/>
    </row>
    <row r="11" customFormat="false" ht="21.75" hidden="false" customHeight="true" outlineLevel="0" collapsed="false">
      <c r="A11" s="44" t="s">
        <v>50</v>
      </c>
      <c r="B11" s="47" t="s">
        <v>169</v>
      </c>
      <c r="C11" s="65" t="s">
        <v>160</v>
      </c>
      <c r="D11" s="48" t="s">
        <v>52</v>
      </c>
      <c r="E11" s="48" t="s">
        <v>164</v>
      </c>
      <c r="F11" s="26"/>
    </row>
    <row r="12" customFormat="false" ht="21.75" hidden="false" customHeight="true" outlineLevel="0" collapsed="false">
      <c r="A12" s="44" t="s">
        <v>50</v>
      </c>
      <c r="B12" s="47" t="s">
        <v>170</v>
      </c>
      <c r="C12" s="65" t="s">
        <v>160</v>
      </c>
      <c r="D12" s="48" t="s">
        <v>77</v>
      </c>
      <c r="E12" s="48" t="s">
        <v>164</v>
      </c>
      <c r="F12" s="26"/>
    </row>
    <row r="13" customFormat="false" ht="21.75" hidden="false" customHeight="true" outlineLevel="0" collapsed="false">
      <c r="A13" s="44" t="s">
        <v>50</v>
      </c>
      <c r="B13" s="47" t="s">
        <v>171</v>
      </c>
      <c r="C13" s="65" t="s">
        <v>160</v>
      </c>
      <c r="D13" s="48" t="s">
        <v>52</v>
      </c>
      <c r="E13" s="48" t="s">
        <v>161</v>
      </c>
      <c r="F13" s="26"/>
    </row>
    <row r="14" customFormat="false" ht="24" hidden="false" customHeight="true" outlineLevel="0" collapsed="false">
      <c r="A14" s="50" t="s">
        <v>172</v>
      </c>
      <c r="B14" s="50"/>
      <c r="C14" s="50"/>
      <c r="D14" s="50"/>
      <c r="E14" s="50"/>
      <c r="F14" s="50"/>
    </row>
    <row r="15" customFormat="false" ht="36" hidden="false" customHeight="true" outlineLevel="0" collapsed="false">
      <c r="A15" s="44" t="s">
        <v>50</v>
      </c>
      <c r="B15" s="47" t="s">
        <v>173</v>
      </c>
      <c r="C15" s="66" t="s">
        <v>30</v>
      </c>
      <c r="D15" s="48" t="s">
        <v>77</v>
      </c>
      <c r="E15" s="48" t="s">
        <v>164</v>
      </c>
      <c r="F15" s="26" t="s">
        <v>174</v>
      </c>
    </row>
    <row r="16" customFormat="false" ht="21.75" hidden="false" customHeight="true" outlineLevel="0" collapsed="false">
      <c r="A16" s="44" t="s">
        <v>50</v>
      </c>
      <c r="B16" s="47" t="s">
        <v>175</v>
      </c>
      <c r="C16" s="66" t="s">
        <v>30</v>
      </c>
      <c r="D16" s="48" t="s">
        <v>57</v>
      </c>
      <c r="E16" s="48" t="s">
        <v>161</v>
      </c>
      <c r="F16" s="26" t="s">
        <v>176</v>
      </c>
    </row>
    <row r="17" customFormat="false" ht="21.75" hidden="false" customHeight="true" outlineLevel="0" collapsed="false">
      <c r="A17" s="44" t="s">
        <v>50</v>
      </c>
      <c r="B17" s="47" t="s">
        <v>177</v>
      </c>
      <c r="C17" s="66" t="s">
        <v>30</v>
      </c>
      <c r="D17" s="48" t="s">
        <v>57</v>
      </c>
      <c r="E17" s="48" t="s">
        <v>178</v>
      </c>
      <c r="F17" s="26"/>
    </row>
    <row r="18" customFormat="false" ht="21.75" hidden="false" customHeight="true" outlineLevel="0" collapsed="false">
      <c r="A18" s="44" t="s">
        <v>50</v>
      </c>
      <c r="B18" s="47" t="s">
        <v>179</v>
      </c>
      <c r="C18" s="66" t="s">
        <v>30</v>
      </c>
      <c r="D18" s="48" t="s">
        <v>57</v>
      </c>
      <c r="E18" s="48" t="s">
        <v>178</v>
      </c>
      <c r="F18" s="26"/>
    </row>
    <row r="19" customFormat="false" ht="21.75" hidden="false" customHeight="true" outlineLevel="0" collapsed="false">
      <c r="A19" s="44" t="s">
        <v>50</v>
      </c>
      <c r="B19" s="47" t="s">
        <v>180</v>
      </c>
      <c r="C19" s="66" t="s">
        <v>30</v>
      </c>
      <c r="D19" s="48" t="s">
        <v>52</v>
      </c>
      <c r="E19" s="48" t="s">
        <v>178</v>
      </c>
      <c r="F19" s="26"/>
    </row>
    <row r="20" customFormat="false" ht="21.75" hidden="false" customHeight="true" outlineLevel="0" collapsed="false">
      <c r="A20" s="44" t="s">
        <v>50</v>
      </c>
      <c r="B20" s="47" t="s">
        <v>181</v>
      </c>
      <c r="C20" s="66" t="s">
        <v>30</v>
      </c>
      <c r="D20" s="48" t="s">
        <v>57</v>
      </c>
      <c r="E20" s="48" t="s">
        <v>178</v>
      </c>
      <c r="F20" s="26"/>
    </row>
    <row r="21" customFormat="false" ht="21.75" hidden="false" customHeight="true" outlineLevel="0" collapsed="false">
      <c r="A21" s="44" t="s">
        <v>50</v>
      </c>
      <c r="B21" s="47" t="s">
        <v>182</v>
      </c>
      <c r="C21" s="66" t="s">
        <v>30</v>
      </c>
      <c r="D21" s="48" t="s">
        <v>57</v>
      </c>
      <c r="E21" s="48" t="s">
        <v>178</v>
      </c>
      <c r="F21" s="26"/>
    </row>
    <row r="22" customFormat="false" ht="24" hidden="false" customHeight="true" outlineLevel="0" collapsed="false">
      <c r="A22" s="52" t="s">
        <v>183</v>
      </c>
      <c r="B22" s="52"/>
      <c r="C22" s="52"/>
      <c r="D22" s="52"/>
      <c r="E22" s="52"/>
      <c r="F22" s="52"/>
    </row>
    <row r="23" customFormat="false" ht="21.75" hidden="false" customHeight="true" outlineLevel="0" collapsed="false">
      <c r="A23" s="44" t="s">
        <v>50</v>
      </c>
      <c r="B23" s="47" t="s">
        <v>184</v>
      </c>
      <c r="C23" s="67" t="s">
        <v>185</v>
      </c>
      <c r="D23" s="48" t="s">
        <v>52</v>
      </c>
      <c r="E23" s="48" t="s">
        <v>164</v>
      </c>
      <c r="F23" s="26"/>
    </row>
    <row r="24" customFormat="false" ht="21.75" hidden="false" customHeight="true" outlineLevel="0" collapsed="false">
      <c r="A24" s="44" t="s">
        <v>50</v>
      </c>
      <c r="B24" s="47" t="s">
        <v>186</v>
      </c>
      <c r="C24" s="67" t="s">
        <v>185</v>
      </c>
      <c r="D24" s="48" t="s">
        <v>52</v>
      </c>
      <c r="E24" s="48" t="s">
        <v>164</v>
      </c>
      <c r="F24" s="26"/>
    </row>
    <row r="25" customFormat="false" ht="21.75" hidden="false" customHeight="true" outlineLevel="0" collapsed="false">
      <c r="A25" s="44" t="s">
        <v>50</v>
      </c>
      <c r="B25" s="47" t="s">
        <v>187</v>
      </c>
      <c r="C25" s="67" t="s">
        <v>185</v>
      </c>
      <c r="D25" s="48" t="s">
        <v>52</v>
      </c>
      <c r="E25" s="48" t="s">
        <v>164</v>
      </c>
      <c r="F25" s="26"/>
    </row>
    <row r="26" customFormat="false" ht="21.75" hidden="false" customHeight="true" outlineLevel="0" collapsed="false">
      <c r="A26" s="44" t="s">
        <v>50</v>
      </c>
      <c r="B26" s="47" t="s">
        <v>188</v>
      </c>
      <c r="C26" s="67" t="s">
        <v>185</v>
      </c>
      <c r="D26" s="48" t="s">
        <v>52</v>
      </c>
      <c r="E26" s="48" t="s">
        <v>164</v>
      </c>
      <c r="F26" s="26"/>
    </row>
    <row r="27" customFormat="false" ht="21.75" hidden="false" customHeight="true" outlineLevel="0" collapsed="false">
      <c r="A27" s="44" t="s">
        <v>50</v>
      </c>
      <c r="B27" s="47" t="s">
        <v>189</v>
      </c>
      <c r="C27" s="67" t="s">
        <v>185</v>
      </c>
      <c r="D27" s="48" t="s">
        <v>52</v>
      </c>
      <c r="E27" s="48" t="s">
        <v>164</v>
      </c>
      <c r="F27" s="26"/>
    </row>
    <row r="28" customFormat="false" ht="21.75" hidden="false" customHeight="true" outlineLevel="0" collapsed="false">
      <c r="A28" s="44" t="s">
        <v>50</v>
      </c>
      <c r="B28" s="47" t="s">
        <v>190</v>
      </c>
      <c r="C28" s="67" t="s">
        <v>185</v>
      </c>
      <c r="D28" s="48" t="s">
        <v>52</v>
      </c>
      <c r="E28" s="48" t="s">
        <v>164</v>
      </c>
      <c r="F28" s="26"/>
    </row>
    <row r="29" customFormat="false" ht="21.75" hidden="false" customHeight="true" outlineLevel="0" collapsed="false">
      <c r="A29" s="44" t="s">
        <v>50</v>
      </c>
      <c r="B29" s="47" t="s">
        <v>191</v>
      </c>
      <c r="C29" s="67" t="s">
        <v>185</v>
      </c>
      <c r="D29" s="48" t="s">
        <v>77</v>
      </c>
      <c r="E29" s="48" t="s">
        <v>164</v>
      </c>
      <c r="F29" s="26"/>
    </row>
    <row r="30" customFormat="false" ht="21.75" hidden="false" customHeight="true" outlineLevel="0" collapsed="false">
      <c r="A30" s="44" t="s">
        <v>50</v>
      </c>
      <c r="B30" s="47" t="s">
        <v>192</v>
      </c>
      <c r="C30" s="67" t="s">
        <v>185</v>
      </c>
      <c r="D30" s="48" t="s">
        <v>77</v>
      </c>
      <c r="E30" s="48" t="s">
        <v>178</v>
      </c>
      <c r="F30" s="26"/>
    </row>
    <row r="31" customFormat="false" ht="24" hidden="false" customHeight="true" outlineLevel="0" collapsed="false">
      <c r="A31" s="56" t="s">
        <v>193</v>
      </c>
      <c r="B31" s="56"/>
      <c r="C31" s="56"/>
      <c r="D31" s="56"/>
      <c r="E31" s="56"/>
      <c r="F31" s="56"/>
    </row>
    <row r="32" customFormat="false" ht="21.75" hidden="false" customHeight="true" outlineLevel="0" collapsed="false">
      <c r="A32" s="44" t="s">
        <v>50</v>
      </c>
      <c r="B32" s="47" t="s">
        <v>194</v>
      </c>
      <c r="C32" s="68" t="s">
        <v>195</v>
      </c>
      <c r="D32" s="48" t="s">
        <v>77</v>
      </c>
      <c r="E32" s="48" t="s">
        <v>196</v>
      </c>
      <c r="F32" s="26"/>
    </row>
    <row r="33" customFormat="false" ht="21.75" hidden="false" customHeight="true" outlineLevel="0" collapsed="false">
      <c r="A33" s="44" t="s">
        <v>50</v>
      </c>
      <c r="B33" s="47" t="s">
        <v>197</v>
      </c>
      <c r="C33" s="68" t="s">
        <v>195</v>
      </c>
      <c r="D33" s="48" t="s">
        <v>77</v>
      </c>
      <c r="E33" s="48" t="s">
        <v>196</v>
      </c>
      <c r="F33" s="26"/>
    </row>
    <row r="34" customFormat="false" ht="21.75" hidden="false" customHeight="true" outlineLevel="0" collapsed="false">
      <c r="A34" s="44" t="s">
        <v>50</v>
      </c>
      <c r="B34" s="47" t="s">
        <v>198</v>
      </c>
      <c r="C34" s="68" t="s">
        <v>195</v>
      </c>
      <c r="D34" s="48" t="s">
        <v>77</v>
      </c>
      <c r="E34" s="48" t="s">
        <v>196</v>
      </c>
      <c r="F34" s="26"/>
    </row>
    <row r="35" customFormat="false" ht="21.75" hidden="false" customHeight="true" outlineLevel="0" collapsed="false">
      <c r="A35" s="44" t="s">
        <v>50</v>
      </c>
      <c r="B35" s="47" t="s">
        <v>199</v>
      </c>
      <c r="C35" s="68" t="s">
        <v>195</v>
      </c>
      <c r="D35" s="48" t="s">
        <v>77</v>
      </c>
      <c r="E35" s="48" t="s">
        <v>196</v>
      </c>
      <c r="F35" s="26"/>
    </row>
    <row r="36" customFormat="false" ht="21.75" hidden="false" customHeight="true" outlineLevel="0" collapsed="false">
      <c r="A36" s="44" t="s">
        <v>50</v>
      </c>
      <c r="B36" s="47" t="s">
        <v>200</v>
      </c>
      <c r="C36" s="68" t="s">
        <v>195</v>
      </c>
      <c r="D36" s="48" t="s">
        <v>77</v>
      </c>
      <c r="E36" s="48" t="s">
        <v>196</v>
      </c>
      <c r="F36" s="26"/>
    </row>
    <row r="37" customFormat="false" ht="21.75" hidden="false" customHeight="true" outlineLevel="0" collapsed="false">
      <c r="A37" s="44" t="s">
        <v>50</v>
      </c>
      <c r="B37" s="47" t="s">
        <v>201</v>
      </c>
      <c r="C37" s="68" t="s">
        <v>195</v>
      </c>
      <c r="D37" s="48" t="s">
        <v>77</v>
      </c>
      <c r="E37" s="48" t="s">
        <v>196</v>
      </c>
      <c r="F37" s="26"/>
    </row>
    <row r="38" customFormat="false" ht="21.75" hidden="false" customHeight="true" outlineLevel="0" collapsed="false">
      <c r="A38" s="44" t="s">
        <v>50</v>
      </c>
      <c r="B38" s="47" t="s">
        <v>202</v>
      </c>
      <c r="C38" s="68" t="s">
        <v>195</v>
      </c>
      <c r="D38" s="48" t="s">
        <v>77</v>
      </c>
      <c r="E38" s="48" t="s">
        <v>196</v>
      </c>
      <c r="F38" s="26"/>
    </row>
    <row r="39" customFormat="false" ht="24" hidden="false" customHeight="true" outlineLevel="0" collapsed="false">
      <c r="A39" s="58" t="s">
        <v>203</v>
      </c>
      <c r="B39" s="58"/>
      <c r="C39" s="58"/>
      <c r="D39" s="58"/>
      <c r="E39" s="58"/>
      <c r="F39" s="58"/>
    </row>
    <row r="40" customFormat="false" ht="21.75" hidden="false" customHeight="true" outlineLevel="0" collapsed="false">
      <c r="A40" s="44" t="s">
        <v>50</v>
      </c>
      <c r="B40" s="47" t="s">
        <v>204</v>
      </c>
      <c r="C40" s="69" t="s">
        <v>205</v>
      </c>
      <c r="D40" s="48" t="s">
        <v>77</v>
      </c>
      <c r="E40" s="48" t="s">
        <v>206</v>
      </c>
      <c r="F40" s="26"/>
    </row>
    <row r="41" customFormat="false" ht="21.75" hidden="false" customHeight="true" outlineLevel="0" collapsed="false">
      <c r="A41" s="44" t="s">
        <v>50</v>
      </c>
      <c r="B41" s="47" t="s">
        <v>207</v>
      </c>
      <c r="C41" s="69" t="s">
        <v>205</v>
      </c>
      <c r="D41" s="48" t="s">
        <v>77</v>
      </c>
      <c r="E41" s="48" t="s">
        <v>206</v>
      </c>
      <c r="F41" s="26"/>
    </row>
    <row r="42" customFormat="false" ht="21.75" hidden="false" customHeight="true" outlineLevel="0" collapsed="false">
      <c r="A42" s="44" t="s">
        <v>50</v>
      </c>
      <c r="B42" s="47" t="s">
        <v>208</v>
      </c>
      <c r="C42" s="69" t="s">
        <v>205</v>
      </c>
      <c r="D42" s="48" t="s">
        <v>77</v>
      </c>
      <c r="E42" s="48" t="s">
        <v>206</v>
      </c>
      <c r="F42" s="26"/>
    </row>
    <row r="43" customFormat="false" ht="21.75" hidden="false" customHeight="true" outlineLevel="0" collapsed="false">
      <c r="A43" s="44" t="s">
        <v>50</v>
      </c>
      <c r="B43" s="47" t="s">
        <v>209</v>
      </c>
      <c r="C43" s="69" t="s">
        <v>205</v>
      </c>
      <c r="D43" s="48" t="s">
        <v>77</v>
      </c>
      <c r="E43" s="48" t="s">
        <v>206</v>
      </c>
      <c r="F43" s="26"/>
    </row>
    <row r="44" customFormat="false" ht="21.75" hidden="false" customHeight="true" outlineLevel="0" collapsed="false">
      <c r="A44" s="44" t="s">
        <v>50</v>
      </c>
      <c r="B44" s="47" t="s">
        <v>210</v>
      </c>
      <c r="C44" s="69" t="s">
        <v>205</v>
      </c>
      <c r="D44" s="48" t="s">
        <v>77</v>
      </c>
      <c r="E44" s="48" t="s">
        <v>206</v>
      </c>
      <c r="F44" s="26"/>
    </row>
    <row r="45" customFormat="false" ht="21.75" hidden="false" customHeight="true" outlineLevel="0" collapsed="false">
      <c r="A45" s="44" t="s">
        <v>50</v>
      </c>
      <c r="B45" s="47" t="s">
        <v>211</v>
      </c>
      <c r="C45" s="69" t="s">
        <v>205</v>
      </c>
      <c r="D45" s="48" t="s">
        <v>77</v>
      </c>
      <c r="E45" s="48" t="s">
        <v>206</v>
      </c>
      <c r="F45" s="26"/>
    </row>
    <row r="46" customFormat="false" ht="21.75" hidden="false" customHeight="true" outlineLevel="0" collapsed="false">
      <c r="A46" s="44" t="s">
        <v>50</v>
      </c>
      <c r="B46" s="47" t="s">
        <v>212</v>
      </c>
      <c r="C46" s="69" t="s">
        <v>205</v>
      </c>
      <c r="D46" s="48" t="s">
        <v>77</v>
      </c>
      <c r="E46" s="48" t="s">
        <v>206</v>
      </c>
      <c r="F46" s="26"/>
    </row>
    <row r="47" customFormat="false" ht="21.75" hidden="false" customHeight="true" outlineLevel="0" collapsed="false">
      <c r="A47" s="44" t="s">
        <v>50</v>
      </c>
      <c r="B47" s="47" t="s">
        <v>213</v>
      </c>
      <c r="C47" s="69" t="s">
        <v>205</v>
      </c>
      <c r="D47" s="48" t="s">
        <v>77</v>
      </c>
      <c r="E47" s="48" t="s">
        <v>206</v>
      </c>
      <c r="F47" s="26"/>
    </row>
    <row r="48" customFormat="false" ht="21.75" hidden="false" customHeight="true" outlineLevel="0" collapsed="false">
      <c r="A48" s="44" t="s">
        <v>50</v>
      </c>
      <c r="B48" s="47" t="s">
        <v>214</v>
      </c>
      <c r="C48" s="69" t="s">
        <v>205</v>
      </c>
      <c r="D48" s="48" t="s">
        <v>77</v>
      </c>
      <c r="E48" s="48" t="s">
        <v>206</v>
      </c>
      <c r="F48" s="26"/>
    </row>
    <row r="49" customFormat="false" ht="21.75" hidden="false" customHeight="true" outlineLevel="0" collapsed="false">
      <c r="A49" s="44" t="s">
        <v>50</v>
      </c>
      <c r="B49" s="47" t="s">
        <v>215</v>
      </c>
      <c r="C49" s="69" t="s">
        <v>205</v>
      </c>
      <c r="D49" s="48" t="s">
        <v>52</v>
      </c>
      <c r="E49" s="48" t="s">
        <v>164</v>
      </c>
      <c r="F49" s="26" t="s">
        <v>216</v>
      </c>
    </row>
    <row r="50" customFormat="false" ht="21.75" hidden="false" customHeight="true" outlineLevel="0" collapsed="false">
      <c r="A50" s="44" t="s">
        <v>50</v>
      </c>
      <c r="B50" s="47" t="s">
        <v>217</v>
      </c>
      <c r="C50" s="69" t="s">
        <v>205</v>
      </c>
      <c r="D50" s="48" t="s">
        <v>52</v>
      </c>
      <c r="E50" s="48" t="s">
        <v>164</v>
      </c>
      <c r="F50" s="26"/>
    </row>
    <row r="51" customFormat="false" ht="36" hidden="false" customHeight="true" outlineLevel="0" collapsed="false">
      <c r="A51" s="44" t="s">
        <v>50</v>
      </c>
      <c r="B51" s="47" t="s">
        <v>218</v>
      </c>
      <c r="C51" s="69" t="s">
        <v>205</v>
      </c>
      <c r="D51" s="48" t="s">
        <v>77</v>
      </c>
      <c r="E51" s="48" t="s">
        <v>206</v>
      </c>
      <c r="F51" s="26"/>
    </row>
    <row r="52" customFormat="false" ht="24" hidden="false" customHeight="true" outlineLevel="0" collapsed="false">
      <c r="A52" s="60" t="s">
        <v>219</v>
      </c>
      <c r="B52" s="60"/>
      <c r="C52" s="60"/>
      <c r="D52" s="60"/>
      <c r="E52" s="60"/>
      <c r="F52" s="60"/>
    </row>
    <row r="53" customFormat="false" ht="21.75" hidden="false" customHeight="true" outlineLevel="0" collapsed="false">
      <c r="A53" s="44" t="s">
        <v>50</v>
      </c>
      <c r="B53" s="47" t="s">
        <v>220</v>
      </c>
      <c r="C53" s="70" t="s">
        <v>32</v>
      </c>
      <c r="D53" s="48" t="s">
        <v>57</v>
      </c>
      <c r="E53" s="48" t="s">
        <v>178</v>
      </c>
      <c r="F53" s="26"/>
    </row>
    <row r="54" customFormat="false" ht="21.75" hidden="false" customHeight="true" outlineLevel="0" collapsed="false">
      <c r="A54" s="44" t="s">
        <v>50</v>
      </c>
      <c r="B54" s="47" t="s">
        <v>221</v>
      </c>
      <c r="C54" s="70" t="s">
        <v>32</v>
      </c>
      <c r="D54" s="48" t="s">
        <v>57</v>
      </c>
      <c r="E54" s="48" t="s">
        <v>178</v>
      </c>
      <c r="F54" s="26"/>
    </row>
    <row r="55" customFormat="false" ht="21.75" hidden="false" customHeight="true" outlineLevel="0" collapsed="false">
      <c r="A55" s="44" t="s">
        <v>50</v>
      </c>
      <c r="B55" s="47" t="s">
        <v>222</v>
      </c>
      <c r="C55" s="70" t="s">
        <v>32</v>
      </c>
      <c r="D55" s="48" t="s">
        <v>57</v>
      </c>
      <c r="E55" s="48" t="s">
        <v>178</v>
      </c>
      <c r="F55" s="26"/>
    </row>
    <row r="56" customFormat="false" ht="21.75" hidden="false" customHeight="true" outlineLevel="0" collapsed="false">
      <c r="A56" s="44" t="s">
        <v>50</v>
      </c>
      <c r="B56" s="47" t="s">
        <v>223</v>
      </c>
      <c r="C56" s="70" t="s">
        <v>32</v>
      </c>
      <c r="D56" s="48" t="s">
        <v>57</v>
      </c>
      <c r="E56" s="48" t="s">
        <v>178</v>
      </c>
      <c r="F56" s="26"/>
    </row>
    <row r="57" customFormat="false" ht="21.75" hidden="false" customHeight="true" outlineLevel="0" collapsed="false">
      <c r="A57" s="44" t="s">
        <v>50</v>
      </c>
      <c r="B57" s="47" t="s">
        <v>224</v>
      </c>
      <c r="C57" s="70" t="s">
        <v>32</v>
      </c>
      <c r="D57" s="48" t="s">
        <v>133</v>
      </c>
      <c r="E57" s="48" t="s">
        <v>178</v>
      </c>
      <c r="F57" s="26"/>
    </row>
    <row r="58" customFormat="false" ht="36" hidden="false" customHeight="true" outlineLevel="0" collapsed="false">
      <c r="A58" s="44" t="s">
        <v>50</v>
      </c>
      <c r="B58" s="47" t="s">
        <v>225</v>
      </c>
      <c r="C58" s="70" t="s">
        <v>32</v>
      </c>
      <c r="D58" s="48" t="s">
        <v>52</v>
      </c>
      <c r="E58" s="48" t="s">
        <v>178</v>
      </c>
      <c r="F58" s="26" t="s">
        <v>226</v>
      </c>
    </row>
    <row r="59" customFormat="false" ht="21.75" hidden="false" customHeight="true" outlineLevel="0" collapsed="false">
      <c r="A59" s="44" t="s">
        <v>50</v>
      </c>
      <c r="B59" s="47" t="s">
        <v>227</v>
      </c>
      <c r="C59" s="70" t="s">
        <v>32</v>
      </c>
      <c r="D59" s="48" t="s">
        <v>57</v>
      </c>
      <c r="E59" s="48" t="s">
        <v>178</v>
      </c>
      <c r="F59" s="26"/>
    </row>
    <row r="60" customFormat="false" ht="24" hidden="false" customHeight="true" outlineLevel="0" collapsed="false">
      <c r="A60" s="43" t="s">
        <v>228</v>
      </c>
      <c r="B60" s="43"/>
      <c r="C60" s="43"/>
      <c r="D60" s="43"/>
      <c r="E60" s="43"/>
      <c r="F60" s="43"/>
    </row>
    <row r="61" customFormat="false" ht="21.75" hidden="false" customHeight="true" outlineLevel="0" collapsed="false">
      <c r="A61" s="44" t="s">
        <v>50</v>
      </c>
      <c r="B61" s="47" t="s">
        <v>229</v>
      </c>
      <c r="C61" s="65" t="s">
        <v>230</v>
      </c>
      <c r="D61" s="48" t="s">
        <v>52</v>
      </c>
      <c r="E61" s="48" t="s">
        <v>145</v>
      </c>
      <c r="F61" s="26"/>
    </row>
    <row r="62" customFormat="false" ht="21.75" hidden="false" customHeight="true" outlineLevel="0" collapsed="false">
      <c r="A62" s="44" t="s">
        <v>50</v>
      </c>
      <c r="B62" s="47" t="s">
        <v>231</v>
      </c>
      <c r="C62" s="65" t="s">
        <v>230</v>
      </c>
      <c r="D62" s="48" t="s">
        <v>52</v>
      </c>
      <c r="E62" s="48" t="s">
        <v>145</v>
      </c>
      <c r="F62" s="26"/>
    </row>
    <row r="63" customFormat="false" ht="21.75" hidden="false" customHeight="true" outlineLevel="0" collapsed="false">
      <c r="A63" s="44" t="s">
        <v>50</v>
      </c>
      <c r="B63" s="47" t="s">
        <v>232</v>
      </c>
      <c r="C63" s="65" t="s">
        <v>230</v>
      </c>
      <c r="D63" s="48" t="s">
        <v>52</v>
      </c>
      <c r="E63" s="48" t="s">
        <v>145</v>
      </c>
      <c r="F63" s="26"/>
    </row>
    <row r="64" customFormat="false" ht="36" hidden="false" customHeight="true" outlineLevel="0" collapsed="false">
      <c r="A64" s="44" t="s">
        <v>50</v>
      </c>
      <c r="B64" s="47" t="s">
        <v>233</v>
      </c>
      <c r="C64" s="65" t="s">
        <v>230</v>
      </c>
      <c r="D64" s="48" t="s">
        <v>52</v>
      </c>
      <c r="E64" s="48" t="s">
        <v>145</v>
      </c>
      <c r="F64" s="26"/>
    </row>
    <row r="65" customFormat="false" ht="21.75" hidden="false" customHeight="true" outlineLevel="0" collapsed="false">
      <c r="A65" s="44" t="s">
        <v>50</v>
      </c>
      <c r="B65" s="47" t="s">
        <v>234</v>
      </c>
      <c r="C65" s="65" t="s">
        <v>230</v>
      </c>
      <c r="D65" s="48" t="s">
        <v>52</v>
      </c>
      <c r="E65" s="48" t="s">
        <v>145</v>
      </c>
      <c r="F65" s="26"/>
    </row>
  </sheetData>
  <autoFilter ref="A4:F65"/>
  <mergeCells count="9">
    <mergeCell ref="A1:F1"/>
    <mergeCell ref="B2:F2"/>
    <mergeCell ref="A5:F5"/>
    <mergeCell ref="A14:F14"/>
    <mergeCell ref="A22:F22"/>
    <mergeCell ref="A31:F31"/>
    <mergeCell ref="A39:F39"/>
    <mergeCell ref="A52:F52"/>
    <mergeCell ref="A60:F60"/>
  </mergeCells>
  <conditionalFormatting sqref="A5:F65">
    <cfRule type="expression" priority="2" aboveAverage="0" equalAverage="0" bottom="0" percent="0" rank="0" text="" dxfId="19">
      <formula>$A5="☑"</formula>
    </cfRule>
  </conditionalFormatting>
  <dataValidations count="3">
    <dataValidation allowBlank="true" errorStyle="stop" operator="between" showDropDown="false" showErrorMessage="false" showInputMessage="false" sqref="A6:A13 A15:A21 A23:A30 A32:A38 A40:A51 A53:A59 A61:A65" type="list">
      <formula1>"☐,☑"</formula1>
      <formula2>0</formula2>
    </dataValidation>
    <dataValidation allowBlank="true" errorStyle="stop" operator="between" showDropDown="false" showErrorMessage="false" showInputMessage="false" sqref="E6:E13 E15:E21 E23:E30 E32:E38 E40:E51 E53:E59 E61:E65" type="list">
      <formula1>"My bag,Touch-up bag,Emergency kit,Coordinator / license keeper,Venue / coordinator,Hotel,Car"</formula1>
      <formula2>0</formula2>
    </dataValidation>
    <dataValidation allowBlank="true" errorStyle="stop" operator="between" showDropDown="false" showErrorMessage="false" showInputMessage="false" sqref="D6:D13 D15:D21 D23:D30 D32:D38 D40:D51 D53:D59 D61:D65" type="list">
      <formula1>"Partner 1,Partner 2,Both,Planner / Coordinator,Wedding Party,Family"</formula1>
      <formula2>0</formula2>
    </dataValidation>
  </dataValidations>
  <printOptions headings="false" gridLines="false" gridLinesSet="true" horizontalCentered="false" verticalCentered="false"/>
  <pageMargins left="0.75" right="0.75" top="1" bottom="1" header="0.511811023622047" footer="0.511811023622047"/>
  <pageSetup paperSize="1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/>
  </headerFooter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DCEBFA"/>
    <pageSetUpPr fitToPage="true"/>
  </sheetPr>
  <dimension ref="A1:G25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0" ySplit="5" topLeftCell="A6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34"/>
    <col collapsed="false" customWidth="true" hidden="false" outlineLevel="0" max="2" min="2" style="0" width="52"/>
    <col collapsed="false" customWidth="true" hidden="false" outlineLevel="0" max="3" min="3" style="0" width="22"/>
    <col collapsed="false" customWidth="true" hidden="false" outlineLevel="0" max="4" min="4" style="0" width="16"/>
    <col collapsed="false" customWidth="true" hidden="false" outlineLevel="0" max="5" min="5" style="0" width="14"/>
    <col collapsed="false" customWidth="true" hidden="false" outlineLevel="0" max="6" min="6" style="0" width="16"/>
    <col collapsed="false" customWidth="true" hidden="false" outlineLevel="0" max="7" min="7" style="0" width="3"/>
  </cols>
  <sheetData>
    <row r="1" customFormat="false" ht="39.75" hidden="false" customHeight="true" outlineLevel="0" collapsed="false">
      <c r="A1" s="71" t="s">
        <v>235</v>
      </c>
      <c r="B1" s="71"/>
      <c r="C1" s="71"/>
      <c r="D1" s="71"/>
      <c r="E1" s="71"/>
      <c r="F1" s="71"/>
      <c r="G1" s="71"/>
    </row>
    <row r="2" customFormat="false" ht="15" hidden="false" customHeight="false" outlineLevel="0" collapsed="false">
      <c r="A2" s="38" t="str">
        <f aca="false">HYPERLINK("#'Start Here'!A1","← Back to Start Here")</f>
        <v>← Back to Start Here</v>
      </c>
    </row>
    <row r="3" customFormat="false" ht="15" hidden="false" customHeight="false" outlineLevel="0" collapsed="false">
      <c r="A3" s="63" t="s">
        <v>236</v>
      </c>
      <c r="B3" s="63"/>
      <c r="C3" s="63"/>
      <c r="D3" s="63"/>
      <c r="E3" s="63"/>
      <c r="F3" s="63"/>
    </row>
    <row r="5" customFormat="false" ht="30" hidden="false" customHeight="true" outlineLevel="0" collapsed="false">
      <c r="A5" s="72" t="s">
        <v>237</v>
      </c>
      <c r="B5" s="72" t="s">
        <v>238</v>
      </c>
      <c r="C5" s="72" t="s">
        <v>239</v>
      </c>
      <c r="D5" s="72" t="s">
        <v>240</v>
      </c>
      <c r="E5" s="72" t="s">
        <v>241</v>
      </c>
      <c r="F5" s="72" t="s">
        <v>242</v>
      </c>
    </row>
    <row r="6" customFormat="false" ht="31.5" hidden="false" customHeight="true" outlineLevel="0" collapsed="false">
      <c r="A6" s="47" t="s">
        <v>243</v>
      </c>
      <c r="B6" s="26" t="s">
        <v>244</v>
      </c>
      <c r="C6" s="48"/>
      <c r="D6" s="48"/>
      <c r="E6" s="25"/>
      <c r="F6" s="25"/>
    </row>
    <row r="7" customFormat="false" ht="31.5" hidden="false" customHeight="true" outlineLevel="0" collapsed="false">
      <c r="A7" s="47" t="s">
        <v>245</v>
      </c>
      <c r="B7" s="26" t="s">
        <v>246</v>
      </c>
      <c r="C7" s="48"/>
      <c r="D7" s="48"/>
      <c r="E7" s="25"/>
      <c r="F7" s="25"/>
    </row>
    <row r="8" customFormat="false" ht="31.5" hidden="false" customHeight="true" outlineLevel="0" collapsed="false">
      <c r="A8" s="47" t="s">
        <v>247</v>
      </c>
      <c r="B8" s="26" t="s">
        <v>248</v>
      </c>
      <c r="C8" s="48"/>
      <c r="D8" s="48"/>
      <c r="E8" s="25"/>
      <c r="F8" s="25"/>
    </row>
    <row r="9" customFormat="false" ht="31.5" hidden="false" customHeight="true" outlineLevel="0" collapsed="false">
      <c r="A9" s="47" t="s">
        <v>249</v>
      </c>
      <c r="B9" s="26" t="s">
        <v>250</v>
      </c>
      <c r="C9" s="48"/>
      <c r="D9" s="48"/>
      <c r="E9" s="25"/>
      <c r="F9" s="25"/>
    </row>
    <row r="10" customFormat="false" ht="31.5" hidden="false" customHeight="true" outlineLevel="0" collapsed="false">
      <c r="A10" s="47" t="s">
        <v>251</v>
      </c>
      <c r="B10" s="26" t="s">
        <v>252</v>
      </c>
      <c r="C10" s="48"/>
      <c r="D10" s="48"/>
      <c r="E10" s="25"/>
      <c r="F10" s="25"/>
    </row>
    <row r="11" customFormat="false" ht="31.5" hidden="false" customHeight="true" outlineLevel="0" collapsed="false">
      <c r="A11" s="47" t="s">
        <v>253</v>
      </c>
      <c r="B11" s="26" t="s">
        <v>254</v>
      </c>
      <c r="C11" s="48"/>
      <c r="D11" s="48"/>
      <c r="E11" s="25"/>
      <c r="F11" s="25"/>
    </row>
    <row r="12" customFormat="false" ht="31.5" hidden="false" customHeight="true" outlineLevel="0" collapsed="false">
      <c r="A12" s="47" t="s">
        <v>255</v>
      </c>
      <c r="B12" s="26" t="s">
        <v>256</v>
      </c>
      <c r="C12" s="48"/>
      <c r="D12" s="48"/>
      <c r="E12" s="25"/>
      <c r="F12" s="25"/>
    </row>
    <row r="13" customFormat="false" ht="31.5" hidden="false" customHeight="true" outlineLevel="0" collapsed="false">
      <c r="A13" s="47" t="s">
        <v>257</v>
      </c>
      <c r="B13" s="26" t="s">
        <v>258</v>
      </c>
      <c r="C13" s="48"/>
      <c r="D13" s="48"/>
      <c r="E13" s="25"/>
      <c r="F13" s="25"/>
    </row>
    <row r="14" customFormat="false" ht="31.5" hidden="false" customHeight="true" outlineLevel="0" collapsed="false">
      <c r="A14" s="47" t="s">
        <v>259</v>
      </c>
      <c r="B14" s="26" t="s">
        <v>260</v>
      </c>
      <c r="C14" s="48"/>
      <c r="D14" s="48"/>
      <c r="E14" s="25"/>
      <c r="F14" s="25"/>
    </row>
    <row r="15" customFormat="false" ht="31.5" hidden="false" customHeight="true" outlineLevel="0" collapsed="false">
      <c r="A15" s="47" t="s">
        <v>261</v>
      </c>
      <c r="B15" s="26" t="s">
        <v>262</v>
      </c>
      <c r="C15" s="48"/>
      <c r="D15" s="48"/>
      <c r="E15" s="25"/>
      <c r="F15" s="25"/>
    </row>
    <row r="16" customFormat="false" ht="31.5" hidden="false" customHeight="true" outlineLevel="0" collapsed="false">
      <c r="A16" s="47" t="s">
        <v>263</v>
      </c>
      <c r="B16" s="26" t="s">
        <v>264</v>
      </c>
      <c r="C16" s="48"/>
      <c r="D16" s="48"/>
      <c r="E16" s="25"/>
      <c r="F16" s="25"/>
    </row>
    <row r="17" customFormat="false" ht="31.5" hidden="false" customHeight="true" outlineLevel="0" collapsed="false">
      <c r="A17" s="47" t="s">
        <v>265</v>
      </c>
      <c r="B17" s="26" t="s">
        <v>266</v>
      </c>
      <c r="C17" s="48"/>
      <c r="D17" s="48"/>
      <c r="E17" s="25"/>
      <c r="F17" s="25"/>
    </row>
    <row r="18" customFormat="false" ht="31.5" hidden="false" customHeight="true" outlineLevel="0" collapsed="false">
      <c r="A18" s="47" t="s">
        <v>267</v>
      </c>
      <c r="B18" s="26" t="s">
        <v>268</v>
      </c>
      <c r="C18" s="48"/>
      <c r="D18" s="48"/>
      <c r="E18" s="25"/>
      <c r="F18" s="25"/>
    </row>
    <row r="19" customFormat="false" ht="31.5" hidden="false" customHeight="true" outlineLevel="0" collapsed="false">
      <c r="A19" s="47" t="s">
        <v>269</v>
      </c>
      <c r="B19" s="26" t="s">
        <v>270</v>
      </c>
      <c r="C19" s="48"/>
      <c r="D19" s="48"/>
      <c r="E19" s="25"/>
      <c r="F19" s="25"/>
    </row>
    <row r="20" customFormat="false" ht="31.5" hidden="false" customHeight="true" outlineLevel="0" collapsed="false">
      <c r="A20" s="73"/>
      <c r="B20" s="74"/>
      <c r="C20" s="48"/>
      <c r="D20" s="48"/>
      <c r="E20" s="25"/>
      <c r="F20" s="25"/>
    </row>
    <row r="21" customFormat="false" ht="31.5" hidden="false" customHeight="true" outlineLevel="0" collapsed="false">
      <c r="A21" s="73"/>
      <c r="B21" s="74"/>
      <c r="C21" s="48"/>
      <c r="D21" s="48"/>
      <c r="E21" s="25"/>
      <c r="F21" s="25"/>
    </row>
    <row r="22" customFormat="false" ht="31.5" hidden="false" customHeight="true" outlineLevel="0" collapsed="false">
      <c r="A22" s="73"/>
      <c r="B22" s="74"/>
      <c r="C22" s="48"/>
      <c r="D22" s="48"/>
      <c r="E22" s="25"/>
      <c r="F22" s="25"/>
    </row>
    <row r="23" customFormat="false" ht="31.5" hidden="false" customHeight="true" outlineLevel="0" collapsed="false">
      <c r="A23" s="73"/>
      <c r="B23" s="74"/>
      <c r="C23" s="48"/>
      <c r="D23" s="48"/>
      <c r="E23" s="25"/>
      <c r="F23" s="25"/>
    </row>
    <row r="24" customFormat="false" ht="31.5" hidden="false" customHeight="true" outlineLevel="0" collapsed="false">
      <c r="A24" s="73"/>
      <c r="B24" s="74"/>
      <c r="C24" s="48"/>
      <c r="D24" s="48"/>
      <c r="E24" s="25"/>
      <c r="F24" s="25"/>
    </row>
    <row r="25" customFormat="false" ht="31.5" hidden="false" customHeight="true" outlineLevel="0" collapsed="false">
      <c r="A25" s="73"/>
      <c r="B25" s="74"/>
      <c r="C25" s="48"/>
      <c r="D25" s="48"/>
      <c r="E25" s="25"/>
      <c r="F25" s="25"/>
    </row>
  </sheetData>
  <mergeCells count="2">
    <mergeCell ref="A1:G1"/>
    <mergeCell ref="A3:F3"/>
  </mergeCells>
  <conditionalFormatting sqref="E6:F25">
    <cfRule type="expression" priority="2" aboveAverage="0" equalAverage="0" bottom="0" percent="0" rank="0" text="" dxfId="24">
      <formula>E6="Yes"</formula>
    </cfRule>
    <cfRule type="expression" priority="3" aboveAverage="0" equalAverage="0" bottom="0" percent="0" rank="0" text="" dxfId="25">
      <formula>E6="No"</formula>
    </cfRule>
    <cfRule type="expression" priority="4" aboveAverage="0" equalAverage="0" bottom="0" percent="0" rank="0" text="" dxfId="23">
      <formula>E6="Pending"</formula>
    </cfRule>
  </conditionalFormatting>
  <dataValidations count="1">
    <dataValidation allowBlank="true" errorStyle="stop" operator="between" showDropDown="false" showErrorMessage="false" showInputMessage="false" sqref="E6:F25" type="list">
      <formula1>"Yes,No,Pending"</formula1>
      <formula2>0</formula2>
    </dataValidation>
  </dataValidations>
  <printOptions headings="false" gridLines="false" gridLinesSet="true" horizontalCentered="false" verticalCentered="false"/>
  <pageMargins left="0.75" right="0.75" top="1" bottom="1" header="0.511811023622047" footer="0.511811023622047"/>
  <pageSetup paperSize="1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FFE9D6"/>
    <pageSetUpPr fitToPage="true"/>
  </sheetPr>
  <dimension ref="A1:L37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1" ySplit="6" topLeftCell="B7" activePane="bottomRight" state="frozen"/>
      <selection pane="topLeft" activeCell="A1" activeCellId="0" sqref="A1"/>
      <selection pane="topRight" activeCell="B1" activeCellId="0" sqref="B1"/>
      <selection pane="bottomLeft" activeCell="A7" activeCellId="0" sqref="A7"/>
      <selection pane="bottomRigh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2" min="1" style="0" width="24"/>
    <col collapsed="false" customWidth="true" hidden="false" outlineLevel="0" max="3" min="3" style="0" width="20"/>
    <col collapsed="false" customWidth="true" hidden="false" outlineLevel="0" max="4" min="4" style="0" width="16"/>
    <col collapsed="false" customWidth="true" hidden="false" outlineLevel="0" max="6" min="5" style="0" width="12"/>
    <col collapsed="false" customWidth="true" hidden="false" outlineLevel="0" max="7" min="7" style="0" width="15"/>
    <col collapsed="false" customWidth="true" hidden="false" outlineLevel="0" max="8" min="8" style="0" width="12"/>
    <col collapsed="false" customWidth="true" hidden="false" outlineLevel="0" max="9" min="9" style="0" width="11"/>
    <col collapsed="false" customWidth="true" hidden="false" outlineLevel="0" max="11" min="10" style="0" width="12"/>
    <col collapsed="false" customWidth="true" hidden="false" outlineLevel="0" max="12" min="12" style="0" width="34"/>
  </cols>
  <sheetData>
    <row r="1" customFormat="false" ht="39.75" hidden="false" customHeight="true" outlineLevel="0" collapsed="false">
      <c r="A1" s="75" t="s">
        <v>271</v>
      </c>
      <c r="B1" s="75"/>
      <c r="C1" s="75"/>
      <c r="D1" s="75"/>
      <c r="E1" s="75"/>
      <c r="F1" s="75"/>
      <c r="G1" s="75"/>
      <c r="H1" s="75"/>
      <c r="I1" s="75"/>
      <c r="J1" s="75"/>
      <c r="K1" s="75"/>
      <c r="L1" s="75"/>
    </row>
    <row r="2" customFormat="false" ht="15" hidden="false" customHeight="false" outlineLevel="0" collapsed="false">
      <c r="A2" s="38" t="str">
        <f aca="false">HYPERLINK("#'Start Here'!A1","← Back to Start Here")</f>
        <v>← Back to Start Here</v>
      </c>
    </row>
    <row r="3" customFormat="false" ht="15" hidden="false" customHeight="false" outlineLevel="0" collapsed="false">
      <c r="A3" s="63" t="s">
        <v>272</v>
      </c>
      <c r="B3" s="63"/>
      <c r="C3" s="63"/>
      <c r="D3" s="63"/>
      <c r="E3" s="63"/>
      <c r="F3" s="63"/>
      <c r="G3" s="63"/>
      <c r="H3" s="63"/>
      <c r="I3" s="63"/>
      <c r="J3" s="63"/>
      <c r="K3" s="63"/>
      <c r="L3" s="63"/>
    </row>
    <row r="4" customFormat="false" ht="25.5" hidden="false" customHeight="true" outlineLevel="0" collapsed="false">
      <c r="G4" s="76" t="s">
        <v>10</v>
      </c>
      <c r="H4" s="76" t="s">
        <v>11</v>
      </c>
      <c r="I4" s="76" t="s">
        <v>273</v>
      </c>
      <c r="J4" s="76" t="s">
        <v>274</v>
      </c>
      <c r="K4" s="76" t="s">
        <v>275</v>
      </c>
    </row>
    <row r="5" customFormat="false" ht="25.5" hidden="false" customHeight="true" outlineLevel="0" collapsed="false">
      <c r="G5" s="77" t="n">
        <f aca="false">SUM(G8:G37)</f>
        <v>0</v>
      </c>
      <c r="H5" s="77" t="n">
        <f aca="false">SUM(H8:H37)</f>
        <v>0</v>
      </c>
      <c r="I5" s="78" t="n">
        <f aca="false">COUNTIF(I8:I37,"☑")</f>
        <v>0</v>
      </c>
      <c r="J5" s="78" t="n">
        <f aca="false">COUNTIF(J8:J37,"Yes")</f>
        <v>0</v>
      </c>
      <c r="K5" s="78" t="n">
        <f aca="false">COUNTIF(K8:K37,"Yes")</f>
        <v>0</v>
      </c>
    </row>
    <row r="6" customFormat="false" ht="43.5" hidden="false" customHeight="true" outlineLevel="0" collapsed="false">
      <c r="A6" s="79" t="s">
        <v>276</v>
      </c>
      <c r="B6" s="79" t="s">
        <v>277</v>
      </c>
      <c r="C6" s="79" t="s">
        <v>278</v>
      </c>
      <c r="D6" s="79" t="s">
        <v>279</v>
      </c>
      <c r="E6" s="79" t="s">
        <v>280</v>
      </c>
      <c r="F6" s="79" t="s">
        <v>281</v>
      </c>
      <c r="G6" s="79" t="s">
        <v>282</v>
      </c>
      <c r="H6" s="79" t="s">
        <v>283</v>
      </c>
      <c r="I6" s="79" t="s">
        <v>284</v>
      </c>
      <c r="J6" s="79" t="s">
        <v>285</v>
      </c>
      <c r="K6" s="79" t="s">
        <v>275</v>
      </c>
      <c r="L6" s="79" t="s">
        <v>157</v>
      </c>
    </row>
    <row r="7" customFormat="false" ht="21.75" hidden="false" customHeight="true" outlineLevel="0" collapsed="false">
      <c r="A7" s="80" t="s">
        <v>286</v>
      </c>
      <c r="B7" s="80" t="s">
        <v>287</v>
      </c>
      <c r="C7" s="80" t="s">
        <v>288</v>
      </c>
      <c r="D7" s="81" t="s">
        <v>289</v>
      </c>
      <c r="E7" s="82" t="n">
        <v>0.541666666666667</v>
      </c>
      <c r="F7" s="82" t="n">
        <v>0.9375</v>
      </c>
      <c r="G7" s="83" t="n">
        <v>1500</v>
      </c>
      <c r="H7" s="83" t="n">
        <v>200</v>
      </c>
      <c r="I7" s="81" t="s">
        <v>290</v>
      </c>
      <c r="J7" s="81" t="s">
        <v>291</v>
      </c>
      <c r="K7" s="81" t="s">
        <v>291</v>
      </c>
      <c r="L7" s="80" t="s">
        <v>292</v>
      </c>
    </row>
    <row r="8" customFormat="false" ht="21.75" hidden="false" customHeight="true" outlineLevel="0" collapsed="false">
      <c r="A8" s="26" t="s">
        <v>57</v>
      </c>
      <c r="B8" s="74"/>
      <c r="C8" s="74"/>
      <c r="D8" s="48"/>
      <c r="E8" s="84"/>
      <c r="F8" s="84"/>
      <c r="G8" s="85"/>
      <c r="H8" s="85"/>
      <c r="I8" s="25"/>
      <c r="J8" s="25"/>
      <c r="K8" s="25"/>
      <c r="L8" s="74"/>
    </row>
    <row r="9" customFormat="false" ht="21.75" hidden="false" customHeight="true" outlineLevel="0" collapsed="false">
      <c r="A9" s="26" t="s">
        <v>88</v>
      </c>
      <c r="B9" s="74"/>
      <c r="C9" s="74"/>
      <c r="D9" s="48"/>
      <c r="E9" s="84"/>
      <c r="F9" s="84"/>
      <c r="G9" s="85"/>
      <c r="H9" s="85"/>
      <c r="I9" s="25"/>
      <c r="J9" s="25"/>
      <c r="K9" s="25"/>
      <c r="L9" s="74"/>
    </row>
    <row r="10" customFormat="false" ht="21.75" hidden="false" customHeight="true" outlineLevel="0" collapsed="false">
      <c r="A10" s="26" t="s">
        <v>293</v>
      </c>
      <c r="B10" s="74"/>
      <c r="C10" s="74"/>
      <c r="D10" s="48"/>
      <c r="E10" s="84"/>
      <c r="F10" s="84"/>
      <c r="G10" s="85"/>
      <c r="H10" s="85"/>
      <c r="I10" s="25"/>
      <c r="J10" s="25"/>
      <c r="K10" s="25"/>
      <c r="L10" s="74"/>
    </row>
    <row r="11" customFormat="false" ht="21.75" hidden="false" customHeight="true" outlineLevel="0" collapsed="false">
      <c r="A11" s="26" t="s">
        <v>294</v>
      </c>
      <c r="B11" s="74"/>
      <c r="C11" s="74"/>
      <c r="D11" s="48"/>
      <c r="E11" s="84"/>
      <c r="F11" s="84"/>
      <c r="G11" s="85"/>
      <c r="H11" s="85"/>
      <c r="I11" s="25"/>
      <c r="J11" s="25"/>
      <c r="K11" s="25"/>
      <c r="L11" s="74"/>
    </row>
    <row r="12" customFormat="false" ht="21.75" hidden="false" customHeight="true" outlineLevel="0" collapsed="false">
      <c r="A12" s="26" t="s">
        <v>295</v>
      </c>
      <c r="B12" s="74"/>
      <c r="C12" s="74"/>
      <c r="D12" s="48"/>
      <c r="E12" s="84"/>
      <c r="F12" s="84"/>
      <c r="G12" s="85"/>
      <c r="H12" s="85"/>
      <c r="I12" s="25"/>
      <c r="J12" s="25"/>
      <c r="K12" s="25"/>
      <c r="L12" s="74"/>
    </row>
    <row r="13" customFormat="false" ht="21.75" hidden="false" customHeight="true" outlineLevel="0" collapsed="false">
      <c r="A13" s="26" t="s">
        <v>296</v>
      </c>
      <c r="B13" s="74"/>
      <c r="C13" s="74"/>
      <c r="D13" s="48"/>
      <c r="E13" s="84"/>
      <c r="F13" s="84"/>
      <c r="G13" s="85"/>
      <c r="H13" s="85"/>
      <c r="I13" s="25"/>
      <c r="J13" s="25"/>
      <c r="K13" s="25"/>
      <c r="L13" s="74"/>
    </row>
    <row r="14" customFormat="false" ht="21.75" hidden="false" customHeight="true" outlineLevel="0" collapsed="false">
      <c r="A14" s="26" t="s">
        <v>297</v>
      </c>
      <c r="B14" s="74"/>
      <c r="C14" s="74"/>
      <c r="D14" s="48"/>
      <c r="E14" s="84"/>
      <c r="F14" s="84"/>
      <c r="G14" s="85"/>
      <c r="H14" s="85"/>
      <c r="I14" s="25"/>
      <c r="J14" s="25"/>
      <c r="K14" s="25"/>
      <c r="L14" s="74"/>
    </row>
    <row r="15" customFormat="false" ht="21.75" hidden="false" customHeight="true" outlineLevel="0" collapsed="false">
      <c r="A15" s="26" t="s">
        <v>298</v>
      </c>
      <c r="B15" s="74"/>
      <c r="C15" s="74"/>
      <c r="D15" s="48"/>
      <c r="E15" s="84"/>
      <c r="F15" s="84"/>
      <c r="G15" s="85"/>
      <c r="H15" s="85"/>
      <c r="I15" s="25"/>
      <c r="J15" s="25"/>
      <c r="K15" s="25"/>
      <c r="L15" s="74"/>
    </row>
    <row r="16" customFormat="false" ht="21.75" hidden="false" customHeight="true" outlineLevel="0" collapsed="false">
      <c r="A16" s="26" t="s">
        <v>299</v>
      </c>
      <c r="B16" s="74"/>
      <c r="C16" s="74"/>
      <c r="D16" s="48"/>
      <c r="E16" s="84"/>
      <c r="F16" s="84"/>
      <c r="G16" s="85"/>
      <c r="H16" s="85"/>
      <c r="I16" s="25"/>
      <c r="J16" s="25"/>
      <c r="K16" s="25"/>
      <c r="L16" s="74"/>
    </row>
    <row r="17" customFormat="false" ht="21.75" hidden="false" customHeight="true" outlineLevel="0" collapsed="false">
      <c r="A17" s="26" t="s">
        <v>110</v>
      </c>
      <c r="B17" s="74"/>
      <c r="C17" s="74"/>
      <c r="D17" s="48"/>
      <c r="E17" s="84"/>
      <c r="F17" s="84"/>
      <c r="G17" s="85"/>
      <c r="H17" s="85"/>
      <c r="I17" s="25"/>
      <c r="J17" s="25"/>
      <c r="K17" s="25"/>
      <c r="L17" s="74"/>
    </row>
    <row r="18" customFormat="false" ht="21.75" hidden="false" customHeight="true" outlineLevel="0" collapsed="false">
      <c r="A18" s="26" t="s">
        <v>300</v>
      </c>
      <c r="B18" s="74"/>
      <c r="C18" s="74"/>
      <c r="D18" s="48"/>
      <c r="E18" s="84"/>
      <c r="F18" s="84"/>
      <c r="G18" s="85"/>
      <c r="H18" s="85"/>
      <c r="I18" s="25"/>
      <c r="J18" s="25"/>
      <c r="K18" s="25"/>
      <c r="L18" s="74"/>
    </row>
    <row r="19" customFormat="false" ht="21.75" hidden="false" customHeight="true" outlineLevel="0" collapsed="false">
      <c r="A19" s="26" t="s">
        <v>301</v>
      </c>
      <c r="B19" s="74"/>
      <c r="C19" s="74"/>
      <c r="D19" s="48"/>
      <c r="E19" s="84"/>
      <c r="F19" s="84"/>
      <c r="G19" s="85"/>
      <c r="H19" s="85"/>
      <c r="I19" s="25"/>
      <c r="J19" s="25"/>
      <c r="K19" s="25"/>
      <c r="L19" s="74"/>
    </row>
    <row r="20" customFormat="false" ht="21.75" hidden="false" customHeight="true" outlineLevel="0" collapsed="false">
      <c r="A20" s="26" t="s">
        <v>302</v>
      </c>
      <c r="B20" s="74"/>
      <c r="C20" s="74"/>
      <c r="D20" s="48"/>
      <c r="E20" s="84"/>
      <c r="F20" s="84"/>
      <c r="G20" s="85"/>
      <c r="H20" s="85"/>
      <c r="I20" s="25"/>
      <c r="J20" s="25"/>
      <c r="K20" s="25"/>
      <c r="L20" s="74"/>
    </row>
    <row r="21" customFormat="false" ht="21.75" hidden="false" customHeight="true" outlineLevel="0" collapsed="false">
      <c r="A21" s="26" t="s">
        <v>303</v>
      </c>
      <c r="B21" s="74"/>
      <c r="C21" s="74"/>
      <c r="D21" s="48"/>
      <c r="E21" s="84"/>
      <c r="F21" s="84"/>
      <c r="G21" s="85"/>
      <c r="H21" s="85"/>
      <c r="I21" s="25"/>
      <c r="J21" s="25"/>
      <c r="K21" s="25"/>
      <c r="L21" s="74"/>
    </row>
    <row r="22" customFormat="false" ht="21.75" hidden="false" customHeight="true" outlineLevel="0" collapsed="false">
      <c r="A22" s="26" t="s">
        <v>304</v>
      </c>
      <c r="B22" s="74"/>
      <c r="C22" s="74"/>
      <c r="D22" s="48"/>
      <c r="E22" s="84"/>
      <c r="F22" s="84"/>
      <c r="G22" s="85"/>
      <c r="H22" s="85"/>
      <c r="I22" s="25"/>
      <c r="J22" s="25"/>
      <c r="K22" s="25"/>
      <c r="L22" s="74"/>
    </row>
    <row r="23" customFormat="false" ht="21.75" hidden="false" customHeight="true" outlineLevel="0" collapsed="false">
      <c r="A23" s="26"/>
      <c r="B23" s="74"/>
      <c r="C23" s="74"/>
      <c r="D23" s="48"/>
      <c r="E23" s="84"/>
      <c r="F23" s="84"/>
      <c r="G23" s="85"/>
      <c r="H23" s="85"/>
      <c r="I23" s="25"/>
      <c r="J23" s="25"/>
      <c r="K23" s="25"/>
      <c r="L23" s="74"/>
    </row>
    <row r="24" customFormat="false" ht="21.75" hidden="false" customHeight="true" outlineLevel="0" collapsed="false">
      <c r="A24" s="26"/>
      <c r="B24" s="74"/>
      <c r="C24" s="74"/>
      <c r="D24" s="48"/>
      <c r="E24" s="84"/>
      <c r="F24" s="84"/>
      <c r="G24" s="85"/>
      <c r="H24" s="85"/>
      <c r="I24" s="25"/>
      <c r="J24" s="25"/>
      <c r="K24" s="25"/>
      <c r="L24" s="74"/>
    </row>
    <row r="25" customFormat="false" ht="21.75" hidden="false" customHeight="true" outlineLevel="0" collapsed="false">
      <c r="A25" s="26"/>
      <c r="B25" s="74"/>
      <c r="C25" s="74"/>
      <c r="D25" s="48"/>
      <c r="E25" s="84"/>
      <c r="F25" s="84"/>
      <c r="G25" s="85"/>
      <c r="H25" s="85"/>
      <c r="I25" s="25"/>
      <c r="J25" s="25"/>
      <c r="K25" s="25"/>
      <c r="L25" s="74"/>
    </row>
    <row r="26" customFormat="false" ht="21.75" hidden="false" customHeight="true" outlineLevel="0" collapsed="false">
      <c r="A26" s="26"/>
      <c r="B26" s="74"/>
      <c r="C26" s="74"/>
      <c r="D26" s="48"/>
      <c r="E26" s="84"/>
      <c r="F26" s="84"/>
      <c r="G26" s="85"/>
      <c r="H26" s="85"/>
      <c r="I26" s="25"/>
      <c r="J26" s="25"/>
      <c r="K26" s="25"/>
      <c r="L26" s="74"/>
    </row>
    <row r="27" customFormat="false" ht="21.75" hidden="false" customHeight="true" outlineLevel="0" collapsed="false">
      <c r="A27" s="26"/>
      <c r="B27" s="74"/>
      <c r="C27" s="74"/>
      <c r="D27" s="48"/>
      <c r="E27" s="84"/>
      <c r="F27" s="84"/>
      <c r="G27" s="85"/>
      <c r="H27" s="85"/>
      <c r="I27" s="25"/>
      <c r="J27" s="25"/>
      <c r="K27" s="25"/>
      <c r="L27" s="74"/>
    </row>
    <row r="28" customFormat="false" ht="21.75" hidden="false" customHeight="true" outlineLevel="0" collapsed="false">
      <c r="A28" s="26"/>
      <c r="B28" s="74"/>
      <c r="C28" s="74"/>
      <c r="D28" s="48"/>
      <c r="E28" s="84"/>
      <c r="F28" s="84"/>
      <c r="G28" s="85"/>
      <c r="H28" s="85"/>
      <c r="I28" s="25"/>
      <c r="J28" s="25"/>
      <c r="K28" s="25"/>
      <c r="L28" s="74"/>
    </row>
    <row r="29" customFormat="false" ht="21.75" hidden="false" customHeight="true" outlineLevel="0" collapsed="false">
      <c r="A29" s="26"/>
      <c r="B29" s="74"/>
      <c r="C29" s="74"/>
      <c r="D29" s="48"/>
      <c r="E29" s="84"/>
      <c r="F29" s="84"/>
      <c r="G29" s="85"/>
      <c r="H29" s="85"/>
      <c r="I29" s="25"/>
      <c r="J29" s="25"/>
      <c r="K29" s="25"/>
      <c r="L29" s="74"/>
    </row>
    <row r="30" customFormat="false" ht="21.75" hidden="false" customHeight="true" outlineLevel="0" collapsed="false">
      <c r="A30" s="26"/>
      <c r="B30" s="74"/>
      <c r="C30" s="74"/>
      <c r="D30" s="48"/>
      <c r="E30" s="84"/>
      <c r="F30" s="84"/>
      <c r="G30" s="85"/>
      <c r="H30" s="85"/>
      <c r="I30" s="25"/>
      <c r="J30" s="25"/>
      <c r="K30" s="25"/>
      <c r="L30" s="74"/>
    </row>
    <row r="31" customFormat="false" ht="21.75" hidden="false" customHeight="true" outlineLevel="0" collapsed="false">
      <c r="A31" s="26"/>
      <c r="B31" s="74"/>
      <c r="C31" s="74"/>
      <c r="D31" s="48"/>
      <c r="E31" s="84"/>
      <c r="F31" s="84"/>
      <c r="G31" s="85"/>
      <c r="H31" s="85"/>
      <c r="I31" s="25"/>
      <c r="J31" s="25"/>
      <c r="K31" s="25"/>
      <c r="L31" s="74"/>
    </row>
    <row r="32" customFormat="false" ht="21.75" hidden="false" customHeight="true" outlineLevel="0" collapsed="false">
      <c r="A32" s="26"/>
      <c r="B32" s="74"/>
      <c r="C32" s="74"/>
      <c r="D32" s="48"/>
      <c r="E32" s="84"/>
      <c r="F32" s="84"/>
      <c r="G32" s="85"/>
      <c r="H32" s="85"/>
      <c r="I32" s="25"/>
      <c r="J32" s="25"/>
      <c r="K32" s="25"/>
      <c r="L32" s="74"/>
    </row>
    <row r="33" customFormat="false" ht="21.75" hidden="false" customHeight="true" outlineLevel="0" collapsed="false">
      <c r="A33" s="26"/>
      <c r="B33" s="74"/>
      <c r="C33" s="74"/>
      <c r="D33" s="48"/>
      <c r="E33" s="84"/>
      <c r="F33" s="84"/>
      <c r="G33" s="85"/>
      <c r="H33" s="85"/>
      <c r="I33" s="25"/>
      <c r="J33" s="25"/>
      <c r="K33" s="25"/>
      <c r="L33" s="74"/>
    </row>
    <row r="34" customFormat="false" ht="21.75" hidden="false" customHeight="true" outlineLevel="0" collapsed="false">
      <c r="A34" s="26"/>
      <c r="B34" s="74"/>
      <c r="C34" s="74"/>
      <c r="D34" s="48"/>
      <c r="E34" s="84"/>
      <c r="F34" s="84"/>
      <c r="G34" s="85"/>
      <c r="H34" s="85"/>
      <c r="I34" s="25"/>
      <c r="J34" s="25"/>
      <c r="K34" s="25"/>
      <c r="L34" s="74"/>
    </row>
    <row r="35" customFormat="false" ht="21.75" hidden="false" customHeight="true" outlineLevel="0" collapsed="false">
      <c r="A35" s="26"/>
      <c r="B35" s="74"/>
      <c r="C35" s="74"/>
      <c r="D35" s="48"/>
      <c r="E35" s="84"/>
      <c r="F35" s="84"/>
      <c r="G35" s="85"/>
      <c r="H35" s="85"/>
      <c r="I35" s="25"/>
      <c r="J35" s="25"/>
      <c r="K35" s="25"/>
      <c r="L35" s="74"/>
    </row>
    <row r="36" customFormat="false" ht="21.75" hidden="false" customHeight="true" outlineLevel="0" collapsed="false">
      <c r="A36" s="26"/>
      <c r="B36" s="74"/>
      <c r="C36" s="74"/>
      <c r="D36" s="48"/>
      <c r="E36" s="84"/>
      <c r="F36" s="84"/>
      <c r="G36" s="85"/>
      <c r="H36" s="85"/>
      <c r="I36" s="25"/>
      <c r="J36" s="25"/>
      <c r="K36" s="25"/>
      <c r="L36" s="74"/>
    </row>
    <row r="37" customFormat="false" ht="21.75" hidden="false" customHeight="true" outlineLevel="0" collapsed="false">
      <c r="A37" s="26"/>
      <c r="B37" s="74"/>
      <c r="C37" s="74"/>
      <c r="D37" s="48"/>
      <c r="E37" s="84"/>
      <c r="F37" s="84"/>
      <c r="G37" s="85"/>
      <c r="H37" s="85"/>
      <c r="I37" s="25"/>
      <c r="J37" s="25"/>
      <c r="K37" s="25"/>
      <c r="L37" s="74"/>
    </row>
  </sheetData>
  <mergeCells count="2">
    <mergeCell ref="A1:L1"/>
    <mergeCell ref="A3:L3"/>
  </mergeCells>
  <conditionalFormatting sqref="K8:K37">
    <cfRule type="expression" priority="2" aboveAverage="0" equalAverage="0" bottom="0" percent="0" rank="0" text="" dxfId="24">
      <formula>K8="Yes"</formula>
    </cfRule>
    <cfRule type="expression" priority="3" aboveAverage="0" equalAverage="0" bottom="0" percent="0" rank="0" text="" dxfId="25">
      <formula>K8="No"</formula>
    </cfRule>
    <cfRule type="expression" priority="4" aboveAverage="0" equalAverage="0" bottom="0" percent="0" rank="0" text="" dxfId="23">
      <formula>K8="Pending"</formula>
    </cfRule>
  </conditionalFormatting>
  <dataValidations count="3">
    <dataValidation allowBlank="true" errorStyle="stop" operator="between" showDropDown="false" showErrorMessage="false" showInputMessage="false" sqref="I8:I37" type="list">
      <formula1>"☐,☑"</formula1>
      <formula2>0</formula2>
    </dataValidation>
    <dataValidation allowBlank="true" errorStyle="stop" operator="between" showDropDown="false" showErrorMessage="false" showInputMessage="false" sqref="J8:J37" type="list">
      <formula1>"Yes,No"</formula1>
      <formula2>0</formula2>
    </dataValidation>
    <dataValidation allowBlank="true" errorStyle="stop" operator="between" showDropDown="false" showErrorMessage="false" showInputMessage="false" sqref="K8:K37" type="list">
      <formula1>"Yes,No,Pending"</formula1>
      <formula2>0</formula2>
    </dataValidation>
  </dataValidations>
  <printOptions headings="false" gridLines="false" gridLinesSet="true" horizontalCentered="false" verticalCentered="false"/>
  <pageMargins left="0.75" right="0.75" top="1" bottom="1" header="0.511811023622047" footer="0.511811023622047"/>
  <pageSetup paperSize="1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D9F0EE"/>
    <pageSetUpPr fitToPage="true"/>
  </sheetPr>
  <dimension ref="A1:D30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34"/>
    <col collapsed="false" customWidth="true" hidden="false" outlineLevel="0" max="2" min="2" style="0" width="28"/>
    <col collapsed="false" customWidth="true" hidden="false" outlineLevel="0" max="3" min="3" style="0" width="20"/>
    <col collapsed="false" customWidth="true" hidden="false" outlineLevel="0" max="4" min="4" style="0" width="52"/>
  </cols>
  <sheetData>
    <row r="1" customFormat="false" ht="39.75" hidden="false" customHeight="true" outlineLevel="0" collapsed="false">
      <c r="A1" s="86" t="s">
        <v>305</v>
      </c>
      <c r="B1" s="86"/>
      <c r="C1" s="86"/>
      <c r="D1" s="86"/>
    </row>
    <row r="2" customFormat="false" ht="15" hidden="false" customHeight="false" outlineLevel="0" collapsed="false">
      <c r="A2" s="38" t="str">
        <f aca="false">HYPERLINK("#'Start Here'!A1","← Back to Start Here")</f>
        <v>← Back to Start Here</v>
      </c>
    </row>
    <row r="4" customFormat="false" ht="15" hidden="false" customHeight="false" outlineLevel="0" collapsed="false">
      <c r="A4" s="87" t="s">
        <v>306</v>
      </c>
      <c r="B4" s="87" t="s">
        <v>307</v>
      </c>
      <c r="C4" s="87" t="s">
        <v>240</v>
      </c>
      <c r="D4" s="87" t="s">
        <v>308</v>
      </c>
    </row>
    <row r="5" customFormat="false" ht="24" hidden="false" customHeight="true" outlineLevel="0" collapsed="false">
      <c r="A5" s="43" t="s">
        <v>309</v>
      </c>
      <c r="B5" s="43"/>
      <c r="C5" s="43"/>
      <c r="D5" s="43"/>
    </row>
    <row r="6" customFormat="false" ht="21.75" hidden="false" customHeight="true" outlineLevel="0" collapsed="false">
      <c r="A6" s="47" t="s">
        <v>310</v>
      </c>
      <c r="B6" s="74"/>
      <c r="C6" s="74"/>
      <c r="D6" s="74"/>
    </row>
    <row r="7" customFormat="false" ht="21.75" hidden="false" customHeight="true" outlineLevel="0" collapsed="false">
      <c r="A7" s="47" t="s">
        <v>304</v>
      </c>
      <c r="B7" s="74"/>
      <c r="C7" s="74"/>
      <c r="D7" s="74"/>
    </row>
    <row r="8" customFormat="false" ht="21.75" hidden="false" customHeight="true" outlineLevel="0" collapsed="false">
      <c r="A8" s="47" t="s">
        <v>110</v>
      </c>
      <c r="B8" s="74"/>
      <c r="C8" s="74"/>
      <c r="D8" s="74"/>
    </row>
    <row r="9" customFormat="false" ht="21.75" hidden="false" customHeight="true" outlineLevel="0" collapsed="false">
      <c r="A9" s="47" t="s">
        <v>88</v>
      </c>
      <c r="B9" s="74"/>
      <c r="C9" s="74"/>
      <c r="D9" s="74"/>
    </row>
    <row r="10" customFormat="false" ht="21.75" hidden="false" customHeight="true" outlineLevel="0" collapsed="false">
      <c r="A10" s="47" t="s">
        <v>311</v>
      </c>
      <c r="B10" s="74"/>
      <c r="C10" s="74"/>
      <c r="D10" s="74"/>
    </row>
    <row r="11" customFormat="false" ht="21.75" hidden="false" customHeight="true" outlineLevel="0" collapsed="false">
      <c r="A11" s="47" t="s">
        <v>312</v>
      </c>
      <c r="B11" s="74"/>
      <c r="C11" s="74"/>
      <c r="D11" s="74"/>
    </row>
    <row r="12" customFormat="false" ht="21.75" hidden="false" customHeight="true" outlineLevel="0" collapsed="false">
      <c r="A12" s="47" t="s">
        <v>313</v>
      </c>
      <c r="B12" s="74"/>
      <c r="C12" s="74"/>
      <c r="D12" s="74"/>
    </row>
    <row r="13" customFormat="false" ht="21.75" hidden="false" customHeight="true" outlineLevel="0" collapsed="false">
      <c r="A13" s="47" t="s">
        <v>314</v>
      </c>
      <c r="B13" s="74"/>
      <c r="C13" s="74"/>
      <c r="D13" s="74"/>
    </row>
    <row r="14" customFormat="false" ht="21.75" hidden="false" customHeight="true" outlineLevel="0" collapsed="false">
      <c r="A14" s="47" t="s">
        <v>315</v>
      </c>
      <c r="B14" s="74"/>
      <c r="C14" s="74"/>
      <c r="D14" s="74"/>
    </row>
    <row r="15" customFormat="false" ht="21.75" hidden="false" customHeight="true" outlineLevel="0" collapsed="false">
      <c r="A15" s="47" t="s">
        <v>316</v>
      </c>
      <c r="B15" s="74"/>
      <c r="C15" s="74"/>
      <c r="D15" s="74"/>
    </row>
    <row r="16" customFormat="false" ht="21.75" hidden="false" customHeight="true" outlineLevel="0" collapsed="false">
      <c r="A16" s="47"/>
      <c r="B16" s="74"/>
      <c r="C16" s="74"/>
      <c r="D16" s="74"/>
    </row>
    <row r="17" customFormat="false" ht="21.75" hidden="false" customHeight="true" outlineLevel="0" collapsed="false">
      <c r="A17" s="47"/>
      <c r="B17" s="74"/>
      <c r="C17" s="74"/>
      <c r="D17" s="74"/>
    </row>
    <row r="19" customFormat="false" ht="24" hidden="false" customHeight="true" outlineLevel="0" collapsed="false">
      <c r="A19" s="50" t="s">
        <v>317</v>
      </c>
      <c r="B19" s="50"/>
      <c r="C19" s="50"/>
      <c r="D19" s="50"/>
    </row>
    <row r="20" customFormat="false" ht="21.75" hidden="false" customHeight="true" outlineLevel="0" collapsed="false">
      <c r="A20" s="47" t="s">
        <v>318</v>
      </c>
      <c r="B20" s="74"/>
      <c r="C20" s="74"/>
      <c r="D20" s="74"/>
    </row>
    <row r="21" customFormat="false" ht="21.75" hidden="false" customHeight="true" outlineLevel="0" collapsed="false">
      <c r="A21" s="47" t="s">
        <v>319</v>
      </c>
      <c r="B21" s="74"/>
      <c r="C21" s="74"/>
      <c r="D21" s="74"/>
    </row>
    <row r="22" customFormat="false" ht="21.75" hidden="false" customHeight="true" outlineLevel="0" collapsed="false">
      <c r="A22" s="47" t="s">
        <v>320</v>
      </c>
      <c r="B22" s="74"/>
      <c r="C22" s="74"/>
      <c r="D22" s="74"/>
    </row>
    <row r="23" customFormat="false" ht="21.75" hidden="false" customHeight="true" outlineLevel="0" collapsed="false">
      <c r="A23" s="47" t="s">
        <v>321</v>
      </c>
      <c r="B23" s="74"/>
      <c r="C23" s="74"/>
      <c r="D23" s="74"/>
    </row>
    <row r="24" customFormat="false" ht="21.75" hidden="false" customHeight="true" outlineLevel="0" collapsed="false">
      <c r="A24" s="47"/>
      <c r="B24" s="74"/>
      <c r="C24" s="74"/>
      <c r="D24" s="74"/>
    </row>
    <row r="26" customFormat="false" ht="24" hidden="false" customHeight="true" outlineLevel="0" collapsed="false">
      <c r="A26" s="54" t="s">
        <v>322</v>
      </c>
      <c r="B26" s="54"/>
      <c r="C26" s="54"/>
      <c r="D26" s="54"/>
    </row>
    <row r="27" customFormat="false" ht="21.75" hidden="false" customHeight="true" outlineLevel="0" collapsed="false">
      <c r="A27" s="47" t="s">
        <v>323</v>
      </c>
      <c r="B27" s="74"/>
      <c r="C27" s="74"/>
      <c r="D27" s="74"/>
    </row>
    <row r="28" customFormat="false" ht="21.75" hidden="false" customHeight="true" outlineLevel="0" collapsed="false">
      <c r="A28" s="47" t="s">
        <v>324</v>
      </c>
      <c r="B28" s="74"/>
      <c r="C28" s="74"/>
      <c r="D28" s="74"/>
    </row>
    <row r="29" customFormat="false" ht="21.75" hidden="false" customHeight="true" outlineLevel="0" collapsed="false">
      <c r="A29" s="47" t="s">
        <v>325</v>
      </c>
      <c r="B29" s="74"/>
      <c r="C29" s="74"/>
      <c r="D29" s="74"/>
    </row>
    <row r="30" customFormat="false" ht="21.75" hidden="false" customHeight="true" outlineLevel="0" collapsed="false">
      <c r="A30" s="47" t="s">
        <v>326</v>
      </c>
      <c r="B30" s="74"/>
      <c r="C30" s="74"/>
      <c r="D30" s="74"/>
    </row>
  </sheetData>
  <mergeCells count="4">
    <mergeCell ref="A1:D1"/>
    <mergeCell ref="A5:D5"/>
    <mergeCell ref="A19:D19"/>
    <mergeCell ref="A26:D26"/>
  </mergeCells>
  <printOptions headings="false" gridLines="false" gridLinesSet="true" horizontalCentered="false" verticalCentered="false"/>
  <pageMargins left="0.75" right="0.75" top="1" bottom="1" header="0.511811023622047" footer="0.511811023622047"/>
  <pageSetup paperSize="1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2026-10-14T07:31:16Z</dcterms:created>
  <dc:creator>openpyxl</dc:creator>
  <dc:description/>
  <dc:language>en-US</dc:language>
  <cp:lastModifiedBy/>
  <dcterms:modified xsi:type="dcterms:W3CDTF">2026-10-14T07:31:17Z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